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luzma\OneDrive\Escritorio\SEGUIMIENTOS PLANES DE ACCON A CORTE 30 DE 2023\"/>
    </mc:Choice>
  </mc:AlternateContent>
  <xr:revisionPtr revIDLastSave="0" documentId="8_{C0CE33CA-DCD5-4192-BBD2-FC963B030FC7}" xr6:coauthVersionLast="47" xr6:coauthVersionMax="47" xr10:uidLastSave="{00000000-0000-0000-0000-000000000000}"/>
  <bookViews>
    <workbookView xWindow="0" yWindow="720" windowWidth="19200" windowHeight="10080" xr2:uid="{00000000-000D-0000-FFFF-FFFF00000000}"/>
  </bookViews>
  <sheets>
    <sheet name="SEGUIMIENTO" sheetId="2" r:id="rId1"/>
  </sheets>
  <definedNames>
    <definedName name="_xlnm._FilterDatabase" localSheetId="0" hidden="1">SEGUIMIENTO!$A$2:$AM$240</definedName>
    <definedName name="_xlnm.Print_Area" localSheetId="0">SEGUIMIENTO!$AO$187:$AP$187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25" i="2" l="1"/>
  <c r="Q215" i="2"/>
  <c r="P215" i="2"/>
  <c r="P209" i="2"/>
  <c r="Q209" i="2"/>
  <c r="P185" i="2"/>
  <c r="Q120" i="2"/>
  <c r="P120" i="2"/>
  <c r="P202" i="2"/>
  <c r="P197" i="2"/>
  <c r="Q181" i="2" l="1"/>
  <c r="P183" i="2"/>
  <c r="P182" i="2"/>
  <c r="P181" i="2"/>
  <c r="Q178" i="2"/>
  <c r="Q177" i="2"/>
  <c r="Q176" i="2"/>
  <c r="P178" i="2"/>
  <c r="P177" i="2"/>
  <c r="P176" i="2"/>
  <c r="P49" i="2"/>
  <c r="Q225" i="2" l="1"/>
  <c r="Q131" i="2" l="1"/>
  <c r="G115" i="2"/>
  <c r="P109" i="2"/>
  <c r="P113" i="2" s="1"/>
  <c r="Q99" i="2"/>
  <c r="Q96" i="2"/>
  <c r="Q87" i="2"/>
  <c r="Q79" i="2"/>
  <c r="Q68" i="2"/>
  <c r="Q66" i="2"/>
  <c r="Q36" i="2"/>
  <c r="M234" i="2" l="1"/>
  <c r="O234" i="2" s="1"/>
  <c r="P139" i="2" l="1"/>
  <c r="Q135" i="2"/>
  <c r="P135" i="2"/>
  <c r="Q219" i="2"/>
  <c r="Q220" i="2" s="1"/>
  <c r="P219" i="2"/>
  <c r="P220" i="2" s="1"/>
  <c r="Q213" i="2"/>
  <c r="Q214" i="2" s="1"/>
  <c r="P213" i="2"/>
  <c r="P214" i="2" s="1"/>
  <c r="Q238" i="2"/>
  <c r="Q239" i="2" s="1"/>
  <c r="P238" i="2"/>
  <c r="P239" i="2" s="1"/>
  <c r="P207" i="2"/>
  <c r="P201" i="2"/>
  <c r="Q195" i="2"/>
  <c r="Q196" i="2" s="1"/>
  <c r="P195" i="2"/>
  <c r="P196" i="2" s="1"/>
  <c r="Q179" i="2"/>
  <c r="P179" i="2"/>
  <c r="Q171" i="2"/>
  <c r="P171" i="2"/>
  <c r="Q124" i="2"/>
  <c r="P124" i="2"/>
  <c r="Q119" i="2"/>
  <c r="P119" i="2"/>
  <c r="P108" i="2"/>
  <c r="P104" i="2"/>
  <c r="Q65" i="2"/>
  <c r="P65" i="2"/>
  <c r="Q52" i="2"/>
  <c r="Q53" i="2" s="1"/>
  <c r="P52" i="2"/>
  <c r="P53" i="2" s="1"/>
  <c r="M28" i="2"/>
  <c r="P26" i="2"/>
  <c r="Q21" i="2"/>
  <c r="P21" i="2"/>
  <c r="P232" i="2"/>
  <c r="P233" i="2" s="1"/>
  <c r="O202" i="2"/>
  <c r="Q202" i="2" s="1"/>
  <c r="Q207" i="2" s="1"/>
  <c r="Q197" i="2"/>
  <c r="Q201" i="2" s="1"/>
  <c r="P188" i="2"/>
  <c r="O183" i="2"/>
  <c r="Q183" i="2" s="1"/>
  <c r="M182" i="2"/>
  <c r="M181" i="2"/>
  <c r="Q172" i="2"/>
  <c r="Q175" i="2" s="1"/>
  <c r="Q158" i="2"/>
  <c r="Q162" i="2" s="1"/>
  <c r="Q163" i="2" s="1"/>
  <c r="M151" i="2"/>
  <c r="M145" i="2"/>
  <c r="P144" i="2"/>
  <c r="Q136" i="2"/>
  <c r="Q139" i="2" s="1"/>
  <c r="Q125" i="2"/>
  <c r="Q128" i="2" s="1"/>
  <c r="O105" i="2"/>
  <c r="Q105" i="2" s="1"/>
  <c r="Q108" i="2" s="1"/>
  <c r="O101" i="2"/>
  <c r="Q101" i="2" s="1"/>
  <c r="Q104" i="2" s="1"/>
  <c r="Q94" i="2"/>
  <c r="Q90" i="2"/>
  <c r="P85" i="2"/>
  <c r="P80" i="2"/>
  <c r="M68" i="2"/>
  <c r="P68" i="2" s="1"/>
  <c r="M66" i="2"/>
  <c r="M45" i="2"/>
  <c r="P45" i="2" s="1"/>
  <c r="P48" i="2" s="1"/>
  <c r="O41" i="2"/>
  <c r="O22" i="2"/>
  <c r="O18" i="2"/>
  <c r="O16" i="2"/>
  <c r="Q16" i="2" s="1"/>
  <c r="M16" i="2"/>
  <c r="P16" i="2" s="1"/>
  <c r="O15" i="2"/>
  <c r="Q15" i="2" s="1"/>
  <c r="M15" i="2"/>
  <c r="P15" i="2" s="1"/>
  <c r="M13" i="2"/>
  <c r="M4" i="2"/>
  <c r="P4" i="2" s="1"/>
  <c r="M3" i="2"/>
  <c r="O3" i="2" s="1"/>
  <c r="Q3" i="2" s="1"/>
  <c r="O145" i="2" l="1"/>
  <c r="P145" i="2"/>
  <c r="P149" i="2" s="1"/>
  <c r="P150" i="2" s="1"/>
  <c r="P151" i="2"/>
  <c r="P156" i="2" s="1"/>
  <c r="P157" i="2" s="1"/>
  <c r="P114" i="2"/>
  <c r="Q22" i="2"/>
  <c r="Q26" i="2" s="1"/>
  <c r="O13" i="2"/>
  <c r="Q13" i="2" s="1"/>
  <c r="Q17" i="2" s="1"/>
  <c r="P13" i="2"/>
  <c r="P17" i="2" s="1"/>
  <c r="Q8" i="2"/>
  <c r="Q12" i="2" s="1"/>
  <c r="O151" i="2"/>
  <c r="Q151" i="2" s="1"/>
  <c r="Q156" i="2" s="1"/>
  <c r="Q157" i="2" s="1"/>
  <c r="P90" i="2"/>
  <c r="O4" i="2"/>
  <c r="Q232" i="2"/>
  <c r="Q233" i="2" s="1"/>
  <c r="Q140" i="2"/>
  <c r="Q144" i="2" s="1"/>
  <c r="Q80" i="2"/>
  <c r="Q86" i="2" s="1"/>
  <c r="O185" i="2"/>
  <c r="Q185" i="2" s="1"/>
  <c r="Q188" i="2" s="1"/>
  <c r="Q208" i="2"/>
  <c r="P162" i="2"/>
  <c r="P163" i="2" s="1"/>
  <c r="Q180" i="2"/>
  <c r="O45" i="2"/>
  <c r="Q45" i="2" s="1"/>
  <c r="Q48" i="2" s="1"/>
  <c r="Q49" i="2" s="1"/>
  <c r="P94" i="2"/>
  <c r="Q81" i="2"/>
  <c r="Q85" i="2" s="1"/>
  <c r="Q75" i="2"/>
  <c r="P66" i="2"/>
  <c r="P71" i="2" s="1"/>
  <c r="P175" i="2"/>
  <c r="P180" i="2" s="1"/>
  <c r="P86" i="2"/>
  <c r="Q95" i="2"/>
  <c r="Q100" i="2"/>
  <c r="Q129" i="2"/>
  <c r="P184" i="2"/>
  <c r="P189" i="2" s="1"/>
  <c r="P3" i="2"/>
  <c r="P7" i="2" s="1"/>
  <c r="Q109" i="2"/>
  <c r="Q113" i="2" s="1"/>
  <c r="P208" i="2"/>
  <c r="P240" i="2" s="1"/>
  <c r="Q71" i="2"/>
  <c r="P128" i="2"/>
  <c r="P129" i="2" s="1"/>
  <c r="O182" i="2"/>
  <c r="Q182" i="2" s="1"/>
  <c r="Q184" i="2" s="1"/>
  <c r="Q145" i="2" l="1"/>
  <c r="Q149" i="2" s="1"/>
  <c r="Q150" i="2" s="1"/>
  <c r="Q164" i="2" s="1"/>
  <c r="Q4" i="2"/>
  <c r="Q7" i="2" s="1"/>
  <c r="Q27" i="2" s="1"/>
  <c r="Q54" i="2" s="1"/>
  <c r="Q242" i="2" s="1"/>
  <c r="Q189" i="2"/>
  <c r="Q190" i="2" s="1"/>
  <c r="P95" i="2"/>
  <c r="Q240" i="2"/>
  <c r="P190" i="2"/>
  <c r="P164" i="2"/>
  <c r="Q76" i="2"/>
  <c r="P12" i="2"/>
  <c r="P27" i="2" s="1"/>
  <c r="P75" i="2"/>
  <c r="P76" i="2" s="1"/>
  <c r="Q114" i="2"/>
  <c r="P54" i="2" l="1"/>
  <c r="P242" i="2" s="1"/>
  <c r="P130" i="2"/>
  <c r="Q13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tc={C5780EA4-4EE6-469F-958F-5D9F7A72704A}</author>
    <author>tc={280A3AA6-063F-4117-B899-3FC4571674AC}</author>
    <author>tc={E4FA38CA-ED60-435F-A08B-5AF64B5BA720}</author>
  </authors>
  <commentList>
    <comment ref="I2"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CON REPORTE A DICIEMBRE 2020</t>
      </text>
    </comment>
    <comment ref="H169" authorId="1" shapeId="0" xr:uid="{00000000-0006-0000-00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No fue aprobado en el 2021</t>
      </text>
    </comment>
    <comment ref="H176" authorId="2" shapeId="0" xr:uid="{00000000-0006-0000-00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No fue aprobado en el 2021</t>
      </text>
    </comment>
  </commentList>
</comments>
</file>

<file path=xl/sharedStrings.xml><?xml version="1.0" encoding="utf-8"?>
<sst xmlns="http://schemas.openxmlformats.org/spreadsheetml/2006/main" count="1788" uniqueCount="611">
  <si>
    <t>PILAR</t>
  </si>
  <si>
    <t>LINEA ESTRATEGICA</t>
  </si>
  <si>
    <t>Línea Base 2019</t>
  </si>
  <si>
    <t xml:space="preserve">PROGRAMA </t>
  </si>
  <si>
    <t>Indicador de Producto</t>
  </si>
  <si>
    <t>Descripción de la Meta Producto 2020-2023</t>
  </si>
  <si>
    <t>Valor Absoluto de la Meta Producto 2020-2023</t>
  </si>
  <si>
    <t>PROYECTO</t>
  </si>
  <si>
    <t>Código de proyecto BPIN</t>
  </si>
  <si>
    <t>Objetivo del proyecto</t>
  </si>
  <si>
    <t>ACTIVIDADES DE PROYECTO</t>
  </si>
  <si>
    <t xml:space="preserve">DEPENDENCIA RESPONSABLE </t>
  </si>
  <si>
    <t>NOMBRE DEL RESPONSABLE</t>
  </si>
  <si>
    <t>Fuente de Financiación</t>
  </si>
  <si>
    <t>Apropiación Definitiva
(en pesos)</t>
  </si>
  <si>
    <t>Rubro Presupuestal</t>
  </si>
  <si>
    <t>Código Presupuestal</t>
  </si>
  <si>
    <t>CRONOGRAMA PROGRAMADO (DIAS)</t>
  </si>
  <si>
    <t>CRONOGRAMA EJECUTADO (DIAS)</t>
  </si>
  <si>
    <t>BENEFICIARIOS PROGRAMADOS</t>
  </si>
  <si>
    <t>BENEFICIARIOS CUBIERTOS</t>
  </si>
  <si>
    <t>OBSERVACIONES</t>
  </si>
  <si>
    <t>LOCALIDAD DE LA VIRGEN Y TURISTICA RESILENTE</t>
  </si>
  <si>
    <t xml:space="preserve">SALVEMOS JUNTOS NUESTRO PATRIMONIO NATURAL </t>
  </si>
  <si>
    <t>Número de animales callejeros esterilizados</t>
  </si>
  <si>
    <t>N/D</t>
  </si>
  <si>
    <t>Esterilizacion de 5000 animales Callejeros</t>
  </si>
  <si>
    <t>ALCALDÍA LOCAL DE LA VIRGEN Y TURÍSTICA</t>
  </si>
  <si>
    <t>ICLD</t>
  </si>
  <si>
    <t>BIENESTAR Y PROTECCION ANIMAL</t>
  </si>
  <si>
    <t>Número de animales callejeros dados en adopción</t>
  </si>
  <si>
    <t>3 Campañas realizadas</t>
  </si>
  <si>
    <t>Formulacion de 4 campañas de adopcion y padrinazgo de animales callejeros</t>
  </si>
  <si>
    <t>Politica Pública de Proteccion y Bienestar animal formulada</t>
  </si>
  <si>
    <t>Formulacion de 1 politica publica de proteccion y Bienestar animal</t>
  </si>
  <si>
    <t>SOSTENIBILIDAD DEL ESPACIO PUBLICO</t>
  </si>
  <si>
    <t>Número de vendedores estacionarios beneficiarios de las campañas de formación para la transicion a la formalidad</t>
  </si>
  <si>
    <t>Realizar 4 campañas de formacion para los vendedores estacionarios</t>
  </si>
  <si>
    <t>Caracterización de Vendedores estacionarios de la localidad de la Virgen y Turística, incluyendo los cercanos a los caños y sistemas de aguas de la localidad de la Virgen y Turística</t>
  </si>
  <si>
    <t>Realizar una caracterizacion de vendedores estacionarios</t>
  </si>
  <si>
    <t>RECUPERACION DEL ESPACIO PUBLICO</t>
  </si>
  <si>
    <t>Número de m2 de revitalización de parques y zonas verdes de la Ciudad de Cartagena</t>
  </si>
  <si>
    <t>Aumentar en 3000 m2 de revitalzacion de parques y zonas verdes</t>
  </si>
  <si>
    <t>Número de campañas de concientización para el uso adecuado y sostenible del espacio público</t>
  </si>
  <si>
    <t>Efectuar 3 campañas de concientizacion en uso adecuado y sostenible del espacio publico</t>
  </si>
  <si>
    <t>Número de operativos para la defensa y control de los m2 de Espacio Público</t>
  </si>
  <si>
    <t>Efectuar 40 operativos para la defensa y control del espacio publico</t>
  </si>
  <si>
    <t>GENERACION DEL ESPACIO PUBLICO</t>
  </si>
  <si>
    <t>Número de m2 de espacio público recuperado</t>
  </si>
  <si>
    <t>15.000 m2 de Espacio Público Efectivo recuperado</t>
  </si>
  <si>
    <t>Aumentar a 20000 m2 el espacio publico recuperado</t>
  </si>
  <si>
    <t>Número de campañas educativas en seguridad vial realizadas por diferentes medios</t>
  </si>
  <si>
    <t>LOCALIDAD DE LA VIRGEN Y TURISTICA SE MUEVE</t>
  </si>
  <si>
    <t>Metros carril de vias urbanas y rurales construidos, rehabilitados y/o mejorados</t>
  </si>
  <si>
    <t>2272 metros/carril de malla vial pavimentada</t>
  </si>
  <si>
    <t>4000 metros de carril de vias urbanas construidos, rehabilitados y mejorados</t>
  </si>
  <si>
    <t>Metros cúbicos de residuos sólidos retirados de los canales pluviales retirados anualmente</t>
  </si>
  <si>
    <t>Retiro de 120.212 metros cubicos de residuos solidos de los canales pluviales</t>
  </si>
  <si>
    <t># Personas Educadas en el cuidado y conservación ambiental de los canales pluviales de la localidad de la Virgen y Turistica</t>
  </si>
  <si>
    <t>400 personas educadas en el cuidado y conservacion ambiental de los canales</t>
  </si>
  <si>
    <t>DESARROLLO URBANO</t>
  </si>
  <si>
    <t>REDUCCION DEL RIESGO</t>
  </si>
  <si>
    <t>300 personas capacitadas en gestión del riesgo</t>
  </si>
  <si>
    <t>300 personas capacitadas en la gestion del riesgo</t>
  </si>
  <si>
    <t>Implementar Plan de manejo del Riesgo local</t>
  </si>
  <si>
    <t>Actualizar e Implementar Plan de manejo de Riesgo local</t>
  </si>
  <si>
    <t>Número de Miembros de comunidades con riesgos tecnológicos capacitados</t>
  </si>
  <si>
    <t>Capacitar 400 miembros de la comunidad en riesgos tecnológico</t>
  </si>
  <si>
    <t>MANEJO DE DESASTRES</t>
  </si>
  <si>
    <t>Comités barriales de emergencias creados y dotados</t>
  </si>
  <si>
    <t>30 comites Barriales creados y Dotados</t>
  </si>
  <si>
    <t>SERVICIOS PUBLICOS BASICOS DE LA LOCALIDAD DE LA VIRGEN Y TURISTICA: "TODOS CON TODO"</t>
  </si>
  <si>
    <t>AHORRO Y USO EFICIENTE DE LOS SERVICIOS PUBLICOS "AGUA Y SANEAMIENTO BASICO PARA TODOS</t>
  </si>
  <si>
    <t>UNA LOCALIDA INCLUYENTE</t>
  </si>
  <si>
    <t>SUPERACION DE LA POBREZA Y LA DESIGUALDAD EN LA LOCALIDAD</t>
  </si>
  <si>
    <t>HABITABILIDAD PARA LA SUPERACION DE LA POBREZA EXTREMA Y LA DESIGUALDAD</t>
  </si>
  <si>
    <t>INGRESOS Y TRABAJO PARA LA SUPERACION DE LA POBREZA EXTREMA Y LA DESIGUALDAD</t>
  </si>
  <si>
    <t>DINAMICA FAMILIAR PARA LA SUPERACION DE LA POBREZA EXTREMA</t>
  </si>
  <si>
    <t>LINEA EDUCACION - "CON LA EDUCACION PARA TODAS Y TODOS SALVAMOS JUNTOS A LA LOCALIDAD</t>
  </si>
  <si>
    <t>CULTURA DE LA FORMACION "CON LA EDUCACION PARA TODAS Y TODOS SALVAMOS JUNTOS A LA LOCALIDAD</t>
  </si>
  <si>
    <t>ACOGIDA LOCAL "ATENCION A POBLACIONES Y ESTRATEGIAS DE ACCESO Y PERMANENCIA</t>
  </si>
  <si>
    <t>SALUD PARA TODOS</t>
  </si>
  <si>
    <t>TRANSVERSAL GESTION DIFERENCIAL DE POBLACIONES VULNERABLES</t>
  </si>
  <si>
    <t>SEXUALIDAD, DERECHOS SEXUALES Y REPRODUCTIVOS</t>
  </si>
  <si>
    <t>DEPORTE Y RECREACION EN LA TRANSFORMACION SOCIAL</t>
  </si>
  <si>
    <t>DEPORTE SOCIAL COMUNITARIO CON INCLUSION "LOCALIDAD DE LA VIRGEN Y TURISTICA INCLUYENTE"</t>
  </si>
  <si>
    <t>HABITOS Y ESTILOS DE VIDA SALUDABLE "ACTIVATE POR TU SALUD"</t>
  </si>
  <si>
    <t>RECREACION COMUNITARIA "RECREATE LOCALIDAD DE LA VIRGEN Y TURISTICA"</t>
  </si>
  <si>
    <t>ADMINISTRACION, MANTENIMIENTO, ADECUACION,  MEJORAMIENTO, Y CONSTRUCCION DE ESCENARIOS DEPORTIVOS</t>
  </si>
  <si>
    <t>ARTE, CULTURA Y PATRIMONIO PARA UNA LOCALIDAD DE LA VIRGEN Y TURISTICA INCLUYENTE</t>
  </si>
  <si>
    <t>ARTE Y CULTURA PARA UNA LOCALIDAD INCLUYENTE</t>
  </si>
  <si>
    <t>PATRIMONIO INMATERIAL, NUESTRAS FIESTAS,NUESTROS FESTEJOS, NUESTRO PATRIMONIO</t>
  </si>
  <si>
    <t>INFRAESTRUCTURA CULTURAL PARA LA INCLUSION</t>
  </si>
  <si>
    <t>LOCALIDAD CONTINGENTE</t>
  </si>
  <si>
    <t>DESARROLLO ECONOMICO Y EMPLEABILIDAD</t>
  </si>
  <si>
    <t>CENTROS PARA EL EMPRENDIMIENTO Y LA GESTION DE LA EMPLEABILIDAD EN LA LOCALIDAD</t>
  </si>
  <si>
    <t>MUJERES CON AUTONOMIA ECONOMICA</t>
  </si>
  <si>
    <t>EMPLEO INCLUSIVO PARA JOVENES</t>
  </si>
  <si>
    <t>CARTAGENA EMPRENDEDORA PARA PEQUEÑOS PRODUCTORES RURALES</t>
  </si>
  <si>
    <t>COMPETTIVIDAD E INNOVACION</t>
  </si>
  <si>
    <t>CARTAGENA FOMENTA LA CIENCIA, TECNOLOGIA E INNOVACION AGROPECUARIA</t>
  </si>
  <si>
    <t>TURISMO, MOTOR DE REACTIVACION ECONOMICO PARA LA LOCALIDAD</t>
  </si>
  <si>
    <t>TURISMO, MOTOR DE REACTIVACIÓN ECONÓMICA PARA LA LOCALIDAD DE LA VIRGEN Y TURISTICA</t>
  </si>
  <si>
    <t>LOCALIDAD TRANSPARENTE</t>
  </si>
  <si>
    <t>CONVIVENCIA Y SEGURIDAD PARA LA GOBERNABILIDAD</t>
  </si>
  <si>
    <t>FORTALECIMIENTO DE LA CONVIVENCIA Y SEGURIDAD CIUDADANA</t>
  </si>
  <si>
    <t>MEJORAR LA CONVIVENCIA CIUDADANA CON LA IMPLEMENTACION DEL CODIGO NACIONAL DE POLICIA Y CONVIVENCIA</t>
  </si>
  <si>
    <t>ASISTENCIA Y ATENCION INTEGRAL A LOS NIÑOS, NIÑAS, ADOLESCENTES Y JOVENES EN RIESGO DE VINCULARSE A ACCIONES DELICTIVAS</t>
  </si>
  <si>
    <t>IMPLEMENTACION Y SOSTENIMIENTO DE HERRAMIENTAS TECNOLOGICAS PARA SEGURIDAD Y SOCORRO</t>
  </si>
  <si>
    <t>PARTICIPACION Y DESCENTRALIZACION</t>
  </si>
  <si>
    <t>MODERNIZACION DEL SISTEMA DISTRITAL DE PLANEACION Y DESCENTRALIZACION</t>
  </si>
  <si>
    <t>POR LA EQUIDAD E INCLUSION DE LOS NEGROS, AFROS, PALENQIUEROS E INDIGENAS</t>
  </si>
  <si>
    <t>FORTALECIMIENTO DE POBLACION NEGRA , AFROCOLOMBIANA Y RAIZAL EN LA LOCALIDAD</t>
  </si>
  <si>
    <t>MUJERES DE LA LOCALIDAD POR SUS DERECHOS</t>
  </si>
  <si>
    <t>LAS MUJERES DECIDIMOS SOBRE EL EJERCICIO DEL PODER</t>
  </si>
  <si>
    <t>UNA VIDA LIBRE DE VIOLENCIA PARA LAS MUJERES</t>
  </si>
  <si>
    <t>JOVENES SALVANDO A LA LOCALIDAD</t>
  </si>
  <si>
    <t>JOVENES PARTICIPANDO Y SALVANDO A LA LOCALIDAD</t>
  </si>
  <si>
    <t>EN LA LOCALIDAD SALVAMOS A NUESTROS ADULTOS MAYORES</t>
  </si>
  <si>
    <t>ATENCION INTEGRAL PARA MANTENER A SALVO A LOS ADULTOS MAYORES</t>
  </si>
  <si>
    <t>TODOS POR LA PROTECCION SOCIAL DE LAS PERSONAS CON DISCAPACIDAD: RECONOCIDAS,EMPODERADAS Y RESPETADAS</t>
  </si>
  <si>
    <t>PACTO O ALIANZA POR LA INCLUSION SOCIAL Y PRODUCTIVA DE LAS PERSONAS CON DISCAPACIDAD</t>
  </si>
  <si>
    <t>DIVERSIDAD SEXUAL Y NUEVAS IDENTIDADES DE GENERO EN LA LOCALIDAD</t>
  </si>
  <si>
    <t>Viviendas con inadecuada eliminación de excretas en la población de extrema pobreza</t>
  </si>
  <si>
    <t xml:space="preserve">Número de personas en pobreza extrema certificadas y capacitadas en competencias laborales </t>
  </si>
  <si>
    <t>Número de familias en pobreza extrema creando nuevas unidades productivas</t>
  </si>
  <si>
    <t>Número de familias formadas en mecanismo de convivencia para prevenor la violencia intrafamiliar</t>
  </si>
  <si>
    <t>Número de Jóvenes y Adolescentes formados en prevención de consumo de sustancias psicoactivas, maltrato y violencia de género diversidad sexual y racismo</t>
  </si>
  <si>
    <t>N. de Instituciones Etnoeducativas oficiales con proyectos Etnoeducativos comunitarios (PEC) revisados, ajustados e implementados</t>
  </si>
  <si>
    <t>Número de Instituciones Educativas Oficiales en Clasificación A+, A y B en las Pruebas SABER 11,</t>
  </si>
  <si>
    <t>N. de sedes de Instituciones Educativas Oficiales adecuadas y dotadas de acuerdo con normatividad vigente</t>
  </si>
  <si>
    <t>Número de personas con discapacidad que reciben apoyo para su rehabilitación funcional ( primera infancia, infancia adolescencia, jóvenes y adultos, población Negra, Afrocolombiana, Raizal y Palenquera e Indígena).</t>
  </si>
  <si>
    <t>Tasa de Embarazo en Adolescente</t>
  </si>
  <si>
    <t># Adolescentes formados en Salud Sexual y Reproductiva</t>
  </si>
  <si>
    <t xml:space="preserve">Número de participantes en los eventos o torneos de deporte social comunitario con inclusión </t>
  </si>
  <si>
    <t>Número de eventos o torneos de deporte social comunitario con inclusión realizados y/o apoyados</t>
  </si>
  <si>
    <t>Número de eventos de hábitos y estilos de vida saludable de carácter local, realizados y apoyados</t>
  </si>
  <si>
    <t>Número de eventos de recreación de carácter local, realizados y/o apoyados</t>
  </si>
  <si>
    <t>Número de escenarios deportivos mantenidos, adecuados, y/o mejorados en la localidad de la Virgen y Turística</t>
  </si>
  <si>
    <t>Número de nuevos escenarios  deportivos construidos</t>
  </si>
  <si>
    <t>Número de personas del sector artístico y cultural participando en los procesos de formación formal e informal</t>
  </si>
  <si>
    <t xml:space="preserve">Número de eventos presenciales y/o virtuales ( laboratorios de innovación social y ciudadana, encuentros comunitarios, experiencias barriales hackatones) relacionados con encuentros </t>
  </si>
  <si>
    <t>Número grupos participantes en las fiestas y festejos de la localidad de la Virgen y Turistiva fortalecidos para la salvaguardia del patrimonio inmaterial</t>
  </si>
  <si>
    <t>Número de festivales y ferias de salvaguardia al patrimonio inmaterial, realizados</t>
  </si>
  <si>
    <t xml:space="preserve">Servicio de mantenimiento de infraestructura cultural pública </t>
  </si>
  <si>
    <t>N. de unidades productivas financiadas, implementadas y formalizadas.</t>
  </si>
  <si>
    <t>Número de mujeres formadas en Artes y Oficios y con asistencia técnica</t>
  </si>
  <si>
    <t>Jóvenes formados en emprendimiento</t>
  </si>
  <si>
    <t>N. de Emprendimientos rurales, agropecuarios pesqueros o piscícolas acompañados desde lo social, productivo fomentados o fortalecidos y articulados con el mercado local.</t>
  </si>
  <si>
    <t>Mujeres productoras atendidas con servicio de extensión agropecuaria</t>
  </si>
  <si>
    <t>Número de prestadores de servicios turísticos que promuevan la calidad y sostenibilidad del sector a través de la implementación, normas y/o certificaciones</t>
  </si>
  <si>
    <t xml:space="preserve">Numero Operativos para la seguridad y la convivencia y Concejos Comunitarios de seguridad realizados </t>
  </si>
  <si>
    <t>Iniciativas para la promoción de la convivencia implementadas</t>
  </si>
  <si>
    <t>Numero Niños, Niñas adolescentes y jovenes en riesgo de vincularse a actividades delictivas atendidos Psicosocialmente</t>
  </si>
  <si>
    <t>Número de Cámaras de video vigilancia adicionales dotadas e instaladas</t>
  </si>
  <si>
    <t>Número de alarmas comunitarias adicionales instaladas</t>
  </si>
  <si>
    <t>Número de Equipos de comunicación para los organismos de seguridad, socorro y convivencia entregados</t>
  </si>
  <si>
    <t>Banco de programas y proyectos en la localidad fortalecido y asesorado</t>
  </si>
  <si>
    <t>Número de Organizaciones Comunales administrativamente competente</t>
  </si>
  <si>
    <t>Dotación de materiales a organizaciones pesqueras pertenecientes a grupos etnicos</t>
  </si>
  <si>
    <t>Proyectos de generación de ingresos desarrollados en concejos comunitarios</t>
  </si>
  <si>
    <t>Número de mujeres formadas en liderazgo femenino, social, comunitario y político enfoque diferencial y pertinencia cultural</t>
  </si>
  <si>
    <t>Número de personas que participan en acciones para prevenir y eliminar la violencia contra la mujer</t>
  </si>
  <si>
    <t>Jóvenes participando de actividades de formacion sociopolítica</t>
  </si>
  <si>
    <t>N. de personas mayores atendidas en Centros de Vida y Grupos Organizados</t>
  </si>
  <si>
    <t>Número de acciones afirmativas para el reconocimiento de derechos</t>
  </si>
  <si>
    <t>50 unidades productivas creadas a través de proceso de emprendimiento</t>
  </si>
  <si>
    <t>977 casos localidad de la Virgen y Turística Fuente: CCV 2018.</t>
  </si>
  <si>
    <t>400 Adolescentes formados en salud sexual y reproductiva</t>
  </si>
  <si>
    <t>4.500 personas participando de las actividades físicas y recreativas en la Localidad de la Virgen y Turística</t>
  </si>
  <si>
    <t>4 eventos de recreación comunitaria realizados</t>
  </si>
  <si>
    <t>7 escenarios deportivos reconstruidos en la Localidad de la Virgen y Turística</t>
  </si>
  <si>
    <t>5 escenarios deportivos construidos en la Localidad de la Virgen y Turística</t>
  </si>
  <si>
    <t>150 artistas o Agentes Culturales fortalecidos en la Localidad</t>
  </si>
  <si>
    <t>4 escenarios culturales dotados en la localidad</t>
  </si>
  <si>
    <t>50 de unidades productivas financiadas, implementadas y formalizadas</t>
  </si>
  <si>
    <t>56 organizaciones comunales fortalecidas</t>
  </si>
  <si>
    <t>300 mujeres formadas</t>
  </si>
  <si>
    <t xml:space="preserve">900 personas formadas en derecho y cultura del envejecimiento activo y saludable </t>
  </si>
  <si>
    <t>Intervencion de 600 hogares con inadecuada eliminacion de excreta</t>
  </si>
  <si>
    <t>Certificacion a 500 personas nuevas en competencias laborales</t>
  </si>
  <si>
    <t>Creacion de 200 unidades productivas familiares</t>
  </si>
  <si>
    <t>500 familias formadas en mecanismos saludables de convivencia</t>
  </si>
  <si>
    <t>800 Jovenes y adolescentes formados</t>
  </si>
  <si>
    <t>4 instituciones etnoeducativas oficiales con proyectos</t>
  </si>
  <si>
    <t>16 instituciones oficiales con clasificacion A+, A Y B en las pruebas saber 11</t>
  </si>
  <si>
    <t>Dotar 16 sedes de instituciones educativas oficiales</t>
  </si>
  <si>
    <t xml:space="preserve">Atencion de 200 personas discapacitadas </t>
  </si>
  <si>
    <t>Disminucion en 10% la tasa de embarazos adolescentes</t>
  </si>
  <si>
    <t>500 adolescentes formados en salud sexual y reproductiva</t>
  </si>
  <si>
    <t>Incrementar a 1200 los participantes en el desarrollo de eventos o torneos de deporte social</t>
  </si>
  <si>
    <t>Realizar 4 eventos o torneos de deporte</t>
  </si>
  <si>
    <t>Realizar 4 eventos de habitos y estilo de vida saludable</t>
  </si>
  <si>
    <t>Realizar 4 eventos de recreacion familiar y comunitaria</t>
  </si>
  <si>
    <t>Mantener, adecuar o mejorar 8 escenarios deportivos</t>
  </si>
  <si>
    <t>Construir 3 nuevos escenarios deportivos</t>
  </si>
  <si>
    <t>350 personas del sector artistico y cultural participando en procesos de formacion</t>
  </si>
  <si>
    <t>Realizar 4 eventos presenciales o virtuales  relacioandos con encuentros ciudadanos</t>
  </si>
  <si>
    <t>16 grupos participantes en los festejos de la localidad</t>
  </si>
  <si>
    <t>8 festivales o ferias de salvaguardia al patrimonio inmaterial</t>
  </si>
  <si>
    <t>4 infraestructuras culturales mantenidas y conservadas</t>
  </si>
  <si>
    <t>Formalizar, implementar y financiar 200 unidades productivas</t>
  </si>
  <si>
    <t>200 mujeres formadas en artes y oficios con asistencia tecnica</t>
  </si>
  <si>
    <t>200 jovenes formados en emprendimiento y formalizacion de su unidad productiva</t>
  </si>
  <si>
    <t>Fortalecer, acompañar y articular 60 emprendimientos rurales</t>
  </si>
  <si>
    <t>120 mujeres productoras atendidas con servicio de extencion agropecuaria</t>
  </si>
  <si>
    <t>Promover la calidad y sostenibilidad de 80 prestadores de servicio turistico</t>
  </si>
  <si>
    <t>16 operativos para la seguridad y la convivencia realizdos y consejos comunitarios de seguridad</t>
  </si>
  <si>
    <t>Implementar 4 iniciativas para la promocion de la convivencia</t>
  </si>
  <si>
    <t>Atender psicosocialmente a 200 niños, niñas, adolescentes o jovenes en riesgo de vincularse a acciones delictivas</t>
  </si>
  <si>
    <t>Instalar 32 alarmas comunitarias</t>
  </si>
  <si>
    <t>Entregar 80 equipos de comunicación para los organismos de seguridad y socorro</t>
  </si>
  <si>
    <t>Fortalecer el banco de programas y proyectos  para formular proyectos con metodologia MGA WEB</t>
  </si>
  <si>
    <t>Dotar de capacidades y logistica al consejo local de planeacion local</t>
  </si>
  <si>
    <t>Fortalecer anualmente el funcionamiento del consejo local de planeacion local</t>
  </si>
  <si>
    <t>60 organizaciones comunales dotadas y capacitadas</t>
  </si>
  <si>
    <t>10 organizaciones de pescadores pertenecientes a grupos etnicos dotados</t>
  </si>
  <si>
    <t>Realizacion de 10 proyectos de generacion de ingreso</t>
  </si>
  <si>
    <t>160 mujeres formadas en el liderazgo feminino</t>
  </si>
  <si>
    <t>1200 personas que participan en acciones para prevenir y eliminar la violencia contra las mujeres</t>
  </si>
  <si>
    <t>200 jovenes participan de actividades de formacion sociopolitica</t>
  </si>
  <si>
    <t>400 personas mayores atendidas en centros de vida y grupos organizados</t>
  </si>
  <si>
    <t>4 acciones afirmativas para el reconocimiento de Derechos</t>
  </si>
  <si>
    <t>Aumentar el acceso a la formación artística y cultural de las personas dedicadas a este sector y mejorar el ejercicio de los derechos culturales de los habitantes en la Localidad de la Virgen y Turística del Distrito de Cartagena</t>
  </si>
  <si>
    <t>Mejorar el desarrollo del sistema productivo rural a través del servicio de extensión agropecuaria en la localidad de la Virgen y Turística del Distrito de Cartagena</t>
  </si>
  <si>
    <t>Disminuir el Numero de vendedores estacionarios en el espacio publico de la Localidad de la Virgen y Turística</t>
  </si>
  <si>
    <t>Formación Para el fortalecimiento de la dinámica familiar de las familias en situación de pobreza extrema de la Localidad de la Virgen y Turística Cartagena de Indias</t>
  </si>
  <si>
    <t>Reducir el número de casos de Violencia y Jóvenes en consumo de sustancias Psicoactivas en la Comunidad de la Localidad de la Virgen y Turística.</t>
  </si>
  <si>
    <t>Mejorar el suministro de Productos de apoyos para la Habilitación y/o rehabilitación de personas con condición de Discapacidad en la Localidad de la Virgen y turística</t>
  </si>
  <si>
    <t>Aumentar el número de procesos etnoeducativos y fortalecimiento de procesos educativos en pro de las pruebas Saber en las Instituciones Oficiales de la Localidad de la Virgen y Turística.</t>
  </si>
  <si>
    <t>MEJORAR LOS NIVELES DE INGRESO DE LA POBLACION EN LA LOCALIDAD DE LA VIRGEN Y TURISTICA DEL DISTRITO DE CARTAGENA</t>
  </si>
  <si>
    <t>Formación PARA LA GENERACION DE EMPLEO INCLUSIVO PARA LOS JOVENES DE LA LOCALIDAD DE LA VIRGEN Y TURISTICA Cartagena de Indias</t>
  </si>
  <si>
    <t>Mejorar las condiciones para el desarrollo de emprendimientos en medio de la Población Juvenil de la Localidad de la Virgen y Turística</t>
  </si>
  <si>
    <t>Reducción el riesgo de contagio por COVID 19 en las personas de la Localidad de la Virgen y Turística del Distrito de Cartagena</t>
  </si>
  <si>
    <t>Formación para potencializar la Autonomía económica de las mujeres de la Localidad de la Virgen y Turística. Cartagena de Indias</t>
  </si>
  <si>
    <t>Aumentar el número de mujeres con autonomía económica en la Localidad de la Virgen y Turística</t>
  </si>
  <si>
    <t>Incremento de Zonas Verdes a través de la recuperación de espacio publico de la Localidad de la Virgen y Turística Cartagena de Indias</t>
  </si>
  <si>
    <t>Aumentar los m2 de zonas verdes a través de la recuperación del espacio público de la localidad de la Virgen y Turística.</t>
  </si>
  <si>
    <t>Fortalecimiento del manejo y prevencion de desastres de la localidad de la virgen y turistica Cartagena de Indias</t>
  </si>
  <si>
    <t>Crear y dotar 30 comités barriales de emergencia en los barrios de la Localidad de la Virgen y Turística.</t>
  </si>
  <si>
    <t>Adecuación de Saneamiento Básico para Viviendas de la Población En Condición Pobreza de la Localidad de la Virgen y Turística Cartagena de Indias</t>
  </si>
  <si>
    <t>MEJORAR LAS CONDICIONES DE SANEAMIENTO BASICO DE LAS VIVIENDAS DE LAS PERSONAS EN CONDICION DE POBREZA EN LA LOCALIDAD DE LA VIRGEN Y TURISTICA DEL DISTRITO DE CARTAGENA</t>
  </si>
  <si>
    <t>Desarrollo de medidas para mejorar la capacidad hidráulica de los canales pluviales en la Localidad de la Virgen y Turística Cartagena de Indias</t>
  </si>
  <si>
    <t>Mejorar la capacidad hidráulica de los canales pluviales de la localidad de la Virgen y Turística.</t>
  </si>
  <si>
    <t>Elaboración de campañas educativas para reducir la siniestralidad vial en la Localidad de la Virgen y Turística Cartagena de Indias</t>
  </si>
  <si>
    <t>Reducir la siniestralidad vial en la Localidad de la Virgen y Turística.</t>
  </si>
  <si>
    <t>Fortalecimiento del Emprendimiento en los Pequeños Productores Rurales de la Localidad de la Virgen y Turística Cartagena de Indias</t>
  </si>
  <si>
    <t>Mejorar el desarrollo del emprendimiento y el encadenamiento productivo en el sector rural de la localidad de la Virgen y Turística. en la localidad de la Virgen y Turística del Distrito de Cartagena</t>
  </si>
  <si>
    <t>Formación de adolescentes en salud sexual y reproductiva en la localidad de la virgen y turistica Cartagena de Indias</t>
  </si>
  <si>
    <t>Realizar acciones dirigidas a la promoción de una salud sexual y reproductiva sana para prevención de embarazos no deseados y de enfermedades de transmisión sexual en la localidad de la virgen y turística.</t>
  </si>
  <si>
    <t>Capacitación de los prestadores de servicios turísticos para la reactivación económica del sector en la localidad de la Virgen y Turística. Cartagena de Indias</t>
  </si>
  <si>
    <t>Promover la reactivación del sector turístico de la Localidad de la Virgen y Turística.</t>
  </si>
  <si>
    <t>Fortalecimiento del emprendimiento y la empleabilidad en la Localidad de la virgen y turística. Cartagena de Indias</t>
  </si>
  <si>
    <t>Fomentar y aumentar el desarrollo del emprendimiento y la gestión de empleabilidad en la localidad de la Virgen y Turística del Distrito de Cartagena.</t>
  </si>
  <si>
    <t>Construcción y Mantenimiento de infraestructura cultural en la Localidad de la Virgen y Turística. Cartagena de Indias</t>
  </si>
  <si>
    <t>Mejorar la estructura física de la infraestructura cultural pública de la Localidad de la Virgen y Turística</t>
  </si>
  <si>
    <t>Fortalecimiento de la participación de artistas y gestores culturales en los festejos y fiestas de la localidad de la Virgen y Turística Cartagena de Indias</t>
  </si>
  <si>
    <t>Aumentar la participación de grupos artísticos y gestores culturales locales en estos en la localidad de la Virgen y Turística del Distrito de Cartagena</t>
  </si>
  <si>
    <t>Desarrollo de eventos o torneos deportivos para impulsar la integración social en la Localidad de la Virgen y Turística Cartagena de Indias</t>
  </si>
  <si>
    <t>Aumentar el número de eventos o torneos de deporte social para la comunidad de la Localidad de la Virgen y Turística</t>
  </si>
  <si>
    <t>Asistencia psicosocial a la población NNA con riesgo de vincularse a actividades delictivas en la localidad de la Virgen y Turística. Cartagena de Indias</t>
  </si>
  <si>
    <t>Disminuir los factores de riesgo de vinculación a la delincuencia de niños, niñas, adolescentes y jóvenes de la localidad de la Virgen y Turística.</t>
  </si>
  <si>
    <t>Desarrollo de eventos recreativos para la comunidad de la Localidad de la Virgen y Turística. Cartagena de Indias</t>
  </si>
  <si>
    <t>Aumentar el número de eventos recreativos y comunitarios en la localidad de la Virgen y Turística.</t>
  </si>
  <si>
    <t>Reducir los M2 de espacio público invadido en la Localidad de la Virgen y Turística.</t>
  </si>
  <si>
    <t>Reducir el número de animales de calle y en condición de abandono a través de estrategias de esterilización y promoción de adopción en la Localidad de la Virgen y Turística</t>
  </si>
  <si>
    <t>FORTALECIMIENTO DE LA CAPACIDAD DE MANEJO Y RESOLUCIÓN DE CONFLICTOS DE LOS ESTUDIANTES DE LAS IEO DE LA LOCALIDAD DE LA VIRGEN Y TURÍSTICA”</t>
  </si>
  <si>
    <t>Fortalecer la capacidad de resolución de conflictos en medio de los estudiantes de las IEO de la localidad de la Virgen y Turística</t>
  </si>
  <si>
    <t>Fortalecer la creación de proyectos de generación de ingresos en medio de la comunidad NARP de la localidad de la Virgen y Turística.</t>
  </si>
  <si>
    <t>Disminuir los índices de Violencia contra las mujeres de la Localidad de la Virgen y Turística.</t>
  </si>
  <si>
    <t>Fortalecer la formación en liderazgo a las mujeres de la localidad de la Virgen y Turística.</t>
  </si>
  <si>
    <t>DESARROLLO DE ACCIONES AFIRMATIVAS PARA EL RECONOCIMIENTO DE LA DIVERSIDAD SEXUAL Y NUEVAS IDENTIDADES DE GÉNERO EN LA LOCALIDAD DE LA VIRGEN Y TURÍSTICA CARTAGENA DE INDIAS</t>
  </si>
  <si>
    <t>Aumentar el número de acciones afirmativas para el reconocimiento de derechos de las personas pertenecientes a la comunidad LGBT en la localidad de la Virgen y Turística del Distrito de Cartagena</t>
  </si>
  <si>
    <t>Fortalecer la estructura organizacional de las Juntas de Acción Comunal Locales de la localidad de la Virgen y Turística.</t>
  </si>
  <si>
    <t>Mejorar el nivel de gestión del consejo local de planeación de la localidad de la Virgen y Turística.</t>
  </si>
  <si>
    <t>Fomentar la participación ciudadana activa de la juventud de la localidad de la Virgen y Turística.</t>
  </si>
  <si>
    <t>Mejorar el nivel de atención de adultos mayores en centros de vida y grupos organizados en la localidad de la Virgen y Turística del Distrito de Cartagena.</t>
  </si>
  <si>
    <t>GENERACIÓN DE EVENTOS DE HÁBITOS Y ESTILOS DE VIDA SALUDABLE EN LA LOCALIDAD DE LA VIRGEN Y TURÍSTICA. CARTAGENA DE INDIAS</t>
  </si>
  <si>
    <t>Aumentar el número de eventos de hábitos y estilos de vida saludable para la comunidad de la Localidad de la Virgen y Turística.</t>
  </si>
  <si>
    <t xml:space="preserve">Ejecución Presupuestal </t>
  </si>
  <si>
    <t xml:space="preserve">1. Caracterización </t>
  </si>
  <si>
    <t>2. Socialización del proyecto</t>
  </si>
  <si>
    <t>3. Entrega de Elementos de Bioseguridad Puerta a Puerta</t>
  </si>
  <si>
    <t>MODERNIZACIÓN DEL SISTEMA DISTRITAL DE PLANEACIÓN Y DESCENTRALIZACION (FONDO DE DESARROLLO LOCAL)</t>
  </si>
  <si>
    <t>Caracterización PARA LA CREACION DE ESTRATEGIAS Y ACCIONES CON EL FIN DE GARANTIZAR EL MANTENIMIENTO Y SOSTENIMIENTO DEL ESPACIO PUBLICO DE LA LOCALIDAD DE LA VIRGEN Y TURÍSTICA Cartagena de Indias</t>
  </si>
  <si>
    <t>Construcción de pozos profundos para el desarrollo agropecuario en la vereda Púa en el corregimiento de Arroyo de Piedra del distrito de   Cartagena de Indias</t>
  </si>
  <si>
    <t>Disminuir la alta dificultad para la obtención y distribución de agua potable para el consumo y riego de cultivos en la vereda Púa del corregimiento Arroyo de piedra del Distrito de Cartagena.</t>
  </si>
  <si>
    <t>Aumentar niveles de práctica deportiva en los barrios y corregimientos de la localidad de la virgen y turística en el Distrito de Cartagena de indias</t>
  </si>
  <si>
    <t>Fortalecimiento DE LAS ESTRATEGIAS PARA ASEGURAR EL DERECHO HUMANO LA VIDA Y LA INTEGRIDAD FISICA EN LA LOCALIDAD DE LA VIRGEN Y TURISTICA Cartagena de Indias</t>
  </si>
  <si>
    <t xml:space="preserve">Mejorar los índices de convivencia y seguridad ciudadana en la Localidad de la Virgen y Turística. </t>
  </si>
  <si>
    <t>Fortalecer la  institucionalidad en la localidad de la Virgen y Turística en el Distrito de Cartagena para garantizar la implementación del  Código Nacional de seguridad y convivencia ciudadana.</t>
  </si>
  <si>
    <t xml:space="preserve">Aumentar la capacidad de respuesta de los organismos de seguridad en la localidad de la Virgen y Turística en un 50%. </t>
  </si>
  <si>
    <t>2.3.4501.0100.2022130010007</t>
  </si>
  <si>
    <t xml:space="preserve">FORTALECIMIENTO AL CUIDADO INCLUSIVO DE LA POBLACIÓN CON DISCAPACIDAD EN LA LOCALIDAD  DE LA VIRGEN Y TURISTICA EN CARTAGENA DE INDIAS.     </t>
  </si>
  <si>
    <t>Política pública de discapacidad local e inclusión social formlada e implementada</t>
  </si>
  <si>
    <t>Fortalecer la Atención Integral de las personas con discapacidad en la Localidad de la Virgen y Turística</t>
  </si>
  <si>
    <t>Formulacion e implementacion de politica publica de discapacidad local e inclusion social</t>
  </si>
  <si>
    <t>2.3.4002.1400.2021130010091</t>
  </si>
  <si>
    <t>2.3.2408.0600.2022130010002</t>
  </si>
  <si>
    <t>2.3.4503.1000.2021130010098</t>
  </si>
  <si>
    <t>2.3.4103.1500.2021130010056</t>
  </si>
  <si>
    <t>2.3.4302.1604.2022130010003</t>
  </si>
  <si>
    <t>2.3.3301.1603.2021130010107</t>
  </si>
  <si>
    <t>2.3.4103.1500.2021130010102</t>
  </si>
  <si>
    <t>2.3.4103.1500.2021130010054</t>
  </si>
  <si>
    <t>2.3.4599.1000.2021130010127</t>
  </si>
  <si>
    <t xml:space="preserve"> PARTICIPANDO SALVAMOS A LA LOCALIDAD</t>
  </si>
  <si>
    <t>Generación de Medidas Encaminadas a Recuperar el Espacio Público de la Localidad de la Virgen y Turística. Cartagena de Indias</t>
  </si>
  <si>
    <t xml:space="preserve">PROYECTÓ : DIXIE ARZUZA PARRA </t>
  </si>
  <si>
    <t>La matriz se presenta en base a la información del proyecto presentado a la Junta Administradora de la Localidad de la Virgen y Turistica. Lo anterior, teniendo en cuenta que a la fecha corte de presentación de la matriz, el proyecto según  Acuerdo Local N° 002 de 2022, de Abril 27 de 2022.</t>
  </si>
  <si>
    <t>Desarrollo DE ACTIVIDADES QUE PERMITAN EL MEJORAMIENTO DE LOS PROCESOS ETNOEDUCATIVOS EN LA LOCALIDAD DE LA VIRGEN Y TURISTICA Cartagena de Indias</t>
  </si>
  <si>
    <t>ND</t>
  </si>
  <si>
    <t>Consolidar 4 organizaciones de personas con discapacidad</t>
  </si>
  <si>
    <t>CONSOLIDACIÓN DE ORGANIZACIONES PARA PERSONAS EN CONDICIÓN DE DISCAPACIDAD EN LA LOCALIDAD DE LA VIRGEN Y TURÍSTICA CARTAGENA DE INDIAS</t>
  </si>
  <si>
    <t>Consolidar organizaciones de personas con discapacidad en el marco de la libre asociación, la representatividad y reglamentación normativa en la localidad de la Virgen y Turística del Distrito de Cartagena.</t>
  </si>
  <si>
    <t>3. Campaña de difusión</t>
  </si>
  <si>
    <t>2.3.4104.0300.2022130010005</t>
  </si>
  <si>
    <t>NP</t>
  </si>
  <si>
    <t>NA</t>
  </si>
  <si>
    <t>REPORTE ACUMULADO META PRODUCTO AL CUATRIENIO</t>
  </si>
  <si>
    <t>N/P</t>
  </si>
  <si>
    <t>AVANCE PILAR LOCALIDAD DE LA VIRGEN Y TURISTICA RESILENTE</t>
  </si>
  <si>
    <t>AVANCE PILAR LOCALIDAD CONTINGENTE</t>
  </si>
  <si>
    <t>AVANCE PILAR LOCALIDAD TRANSPARENTE</t>
  </si>
  <si>
    <t>AVANCE EJE TRANSVERSAL LOCALIDAD DE LA VIRGEN Y TURISTICA CON ATENCION Y GARANTIA DE DERECHOS A POBLACION DIFERENCIAL.</t>
  </si>
  <si>
    <t>AVANCE PLAN DE DESARROLLO LOCALIDAD DE LA VIRGEN Y TURISTICA A SEPTIEMBRE 30 DE 2022</t>
  </si>
  <si>
    <t>AVANCE PROGRAMA DE BIENESTAR Y PROTECCIÓN ANIMAL</t>
  </si>
  <si>
    <t>AVANCE PROGRAMA SOSTENIBILIDAD DEL ESPACIO PUBLICO</t>
  </si>
  <si>
    <t>AVANCE PROGRAMA RECUPERACION DEL ESPACIO PUBLICO</t>
  </si>
  <si>
    <t>AVANCE PROGRAMA GENERACION DEL ESPACIO PUBLICO</t>
  </si>
  <si>
    <t xml:space="preserve">AVANCE LINEA ESTRATÉGICA SALVEMOS JUNTOS NUESTRO PATRIMONIO NATURAL </t>
  </si>
  <si>
    <t>SISTEMA HIDRICO Y PLAN MAESTRO DE DRENAJES PLUVIALES EN LA LOCALIDAD PARA SALVAR EL HABITAT</t>
  </si>
  <si>
    <t>AVANCE PROGRAMA REDUCCION DEL RIESGO</t>
  </si>
  <si>
    <t>AVANCE PROGRAMA MANEJO DE DESASTRES</t>
  </si>
  <si>
    <t>AVANCE PROGRAMA AHORRO Y USO EFICIENTE DE LOS SERVICIOS PUBLICOS "AGUA Y SANEAMIENTO BASICO PARA TODOS</t>
  </si>
  <si>
    <t>AVANCE LINEA ESTRATEGICA DESARROLLO URBANO</t>
  </si>
  <si>
    <t>AVANCE LINEA ESTRATÉGICA AHORRO Y USO EFICIENTE DE LOS SERVICIOS PUBLICOS "AGUA Y SANEAMIENTO BASICO PARA TODOS</t>
  </si>
  <si>
    <t>AVANCE PROGRAMA HABITABILIDAD PARA LA SUPERACION DE LA POBREZA EXTREMA Y LA DESIGUALDAD</t>
  </si>
  <si>
    <t>AVANCE PROGRAMA INGRESOS Y TRABAJO PARA LA SUPERACION DE LA POBREZA EXTREMA Y LA DESIGUALDAD</t>
  </si>
  <si>
    <t>AVANCE PROGRAMA DINAMICA FAMILIAR PARA LA SUPERACION DE LA POBREZA EXTREMA</t>
  </si>
  <si>
    <t>AVANCE LINEA ESTRATEGICA SUPERACION DE LA POBREZA Y LA DESIGUALDAD EN LA LOCALIDAD</t>
  </si>
  <si>
    <t>AVANCE PROGRAMA CULTURA DE LA FORMACION "CON LA EDUCACION PARA TODAS Y TODOS SALVAMOS JUNTOS A LA LOCALIDAD</t>
  </si>
  <si>
    <t>AVANCE PROGRAMA ACOGIDA LOCAL "ATENCION A POBLACIONES Y ESTRATEGIAS DE ACCESO Y PERMANENCIA</t>
  </si>
  <si>
    <t>AVANCE LINEA ESTRATÉGICA CULTURA DE LA FORMACIÓN "CON LA EDUCACION PARA TODAS Y TODOS SALVAMOS JUNTOS A LA LOCALIDAD</t>
  </si>
  <si>
    <t>AVANCE PROGRAMA TRANSVERSAL GESTION DIFERENCIAL DE POBLACIONES VULNERABLES</t>
  </si>
  <si>
    <t>AVANCE PROGRAMA SEXUALIDAD, DERECHOS SEXUALES Y REPRODUCTIVOS</t>
  </si>
  <si>
    <t>AVANCE LINEA ESTRATÉGICA SALUD PARA TODOS</t>
  </si>
  <si>
    <t>AVANCE PROGRAMA DEPORTE SOCIAL COMUNITARIO CON INCLUSION "LOCALIDAD DE LA VIRGEN Y TURISTICA INCLUYENTE"</t>
  </si>
  <si>
    <t>AVANCE PROGRAMA HABITOS Y ESTILOS DE VIDA SALUDABLE "ACTIVATE POR TU SALUD"</t>
  </si>
  <si>
    <t>AVANCE PROGRAMA RECREACION COMUNITARIA "RECREATE LOCALIDAD DE LA VIRGEN Y TURISTICA"</t>
  </si>
  <si>
    <t>AVANCE PROGRAMA ADMINISTRACION, MANTENIMIENTO, ADECUACION,  MEJORAMIENTO, Y CONSTRUCCION DE ESCENARIOS DEPORTIVOS</t>
  </si>
  <si>
    <t>AVANCE LINEA ESTRATÉGICA DEPORTE Y RECREACION EN LA TRANSFORMACION SOCIAL</t>
  </si>
  <si>
    <t>AVANCE PROGRAMA ARTE Y CULTURA PARA UNA LOCALIDAD INCLUYENTE</t>
  </si>
  <si>
    <t>AVANCE PROGRAMA PATRIMONIO INMATERIAL, NUESTRAS FIESTAS,NUESTROS FESTEJOS, NUESTRO PATRIMONIO</t>
  </si>
  <si>
    <t>AVANCE PROGRAMA INFRAESTRUCTURA CULTURAL PARA LA INCLUSION</t>
  </si>
  <si>
    <t>AVANCE LINEA ESTRATÉGICA ARTE, CULTURA Y PATRIMONIO PARA UNA LOCALIDAD DE LA VIRGEN Y TURISTICA INCLUYENTE</t>
  </si>
  <si>
    <t>AVANCE LINEA ESTRATÉGICA DESARROLLO ECONOMICO Y EMPLEABILIDAD</t>
  </si>
  <si>
    <t>AVANCE LINEA ESTRATÉGICA COMPETTIVIDAD E INNOVACION</t>
  </si>
  <si>
    <t>AVANCE LINEA ESTRATÉGICA TURISMO, MOTOR DE REACTIVACION ECONOMICO PARA LA LOCALIDAD</t>
  </si>
  <si>
    <t>AVANCE PROGRAMA FORTALECIMIENTO DE LA CONVIVENCIA Y SEGURIDAD CIUDADANA</t>
  </si>
  <si>
    <t>AVANCE PROGRAMA SISTENCIA Y ATENCION INTEGRAL A LOS NIÑOS, NIÑAS, ADOLESCENTES Y JOVENES EN RIESGO DE VINCULARSE A ACCIONES DELICTIVAS</t>
  </si>
  <si>
    <t>AVANCE PROGRAMA IMPLEMENTACION Y SOSTENIMIENTO DE HERRAMIENTAS TECNOLOGICAS PARA SEGURIDAD Y SOCORRO</t>
  </si>
  <si>
    <t>AVANCE PROGRAMA MODERNIZACION DEL SISTEMA DISTRITAL DE PLANEACION Y DESCENTRALIZACION</t>
  </si>
  <si>
    <t>AVANCE PROGRAMA  PARTICIPANDO SALVAMOS A LA LOCALIDAD</t>
  </si>
  <si>
    <t>AVANCE LINEA ESTRATÉGICA CONVIVENCIA Y SEGURIDAD PARA LA GOBERNABILIDAD</t>
  </si>
  <si>
    <t>AVANCE LINEA ESTRATÉGICA PARTICIPACION Y DESCENTRALIZACION</t>
  </si>
  <si>
    <t>AVANCE PROGRAMA  FORTALECIMIENTO DE POBLACION NEGRA , AFROCOLOMBIANA Y RAIZAL EN LA LOCALIDAD</t>
  </si>
  <si>
    <t>AVANCE LINEA ESTRATÉGICA POR LA EQUIDAD E INCLUSION DE LOS NEGROS, AFROS, PALENQIUEROS E INDIGENAS</t>
  </si>
  <si>
    <t>AVANCE PROGRAMA LAS MUJERES DECIDIMOS SOBRE EL EJERCICIO DEL PODER</t>
  </si>
  <si>
    <t>AVANCE PROGRAMA UNA VIDA LIBRE DE VIOLENCIA PARA LAS MUJERES</t>
  </si>
  <si>
    <t>AVANCE LINEA ESTRATÉGICA MUJERES DE LA LOCALIDAD POR SUS DERECHOS</t>
  </si>
  <si>
    <t>AVANCE LINEA ESTRATÉGICA JOVENES SALVANDO A LA LOCALIDAD</t>
  </si>
  <si>
    <t>AVANCE LINEA ESTRATÉGICA EN LA LOCALIDAD SALVAMOS A NUESTROS ADULTOS MAYORES</t>
  </si>
  <si>
    <t>AVANCE PROGRAMA PACTO O ALIANZA POR LA INCLUSION SOCIAL Y PRODUCTIVA DE LAS PERSONAS CON DISCAPACIDAD</t>
  </si>
  <si>
    <t>AVANCE LINEA ESTRATÉGICA TODOS POR LA PROTECCION SOCIAL DE LAS PERSONAS CON DISCAPACIDAD: RECONOCIDAS,EMPODERADAS Y RESPETADAS</t>
  </si>
  <si>
    <t>AVANCE PROGRAMA DIVERSIDAD SEXUAL Y NUEVAS IDENTIDADES DE GENERO EN LA LOCALIDAD</t>
  </si>
  <si>
    <t>AVANCE LINEA ESTRATÉGICA DIVERSIDAD SEXUAL Y NUEVAS IDENTIDADES DE GENERO EN LA LOCALIDAD</t>
  </si>
  <si>
    <t>AVANCE PROGRAMA JOVENES PARTICIPANDO Y SALVANDO A LA LOCALIDAD</t>
  </si>
  <si>
    <t>AVANCE PROGRAMA ATENCION INTEGRAL PARA MANTENER A SALVO A LOS ADULTOS MAYORES</t>
  </si>
  <si>
    <t>AVANCE PROGRAMA TURISMO, MOTOR DE REACTIVACIÓN ECONÓMICA PARA LA LOCALIDAD DE LA VIRGEN Y TURISTICA</t>
  </si>
  <si>
    <t>AVANCE PROGRAMA CARTAGENA FOMENTA LA CIENCIA, TECNOLOGIA E INNOVACION AGROPECUARIA</t>
  </si>
  <si>
    <t>AVANCE PROGRAMA CENTROS PARA EL EMPRENDIMIENTO Y LA GESTION DE LA EMPLEABILIDAD EN LA LOCALIDAD</t>
  </si>
  <si>
    <t>AVANCE PROGRAMA MUJERES CON AUTONOMIA ECONOMICA</t>
  </si>
  <si>
    <t>AVANCE PROGRAMA EMPLEO INCLUSIVO PARA JOVENES</t>
  </si>
  <si>
    <t>AVANCE PROGRAMA CARTAGENA EMPRENDEDORA PARA PEQUEÑOS PRODUCTORES RURALES</t>
  </si>
  <si>
    <t>REDUCCION DE LA SINIESTRALIDAD</t>
  </si>
  <si>
    <t>1.GESTION OPERATIVA DEL PROYECTO</t>
  </si>
  <si>
    <t>2.MATERIALES DE FORMACION Y ELEMENTOS DE PRODUCTIVIDAD</t>
  </si>
  <si>
    <t>3. ENTREGA DE INSUMOS PARA UNIDADES PRODUCTIVAS</t>
  </si>
  <si>
    <t>4. CAMPAÑA DE DIVULGACION</t>
  </si>
  <si>
    <t>2. CAMPAÑA DE SOCIALIZACION Y PROMOCION</t>
  </si>
  <si>
    <t>3. ESTRATEGIAS Y DESARROLLO DE FORMACION</t>
  </si>
  <si>
    <t>1. Gestión Operativa</t>
  </si>
  <si>
    <t>2. ELEMENTOS Y PRODUCTOS DE APOYO REHABILITACION</t>
  </si>
  <si>
    <t>3. CAMPAÑA DE SOCIALIZACION</t>
  </si>
  <si>
    <t>2. MATERIALES DE FORMACION Y ESTRUCTURACION DE CAMPAÑA</t>
  </si>
  <si>
    <t>3. CAMPAÑA DE DIFUSION</t>
  </si>
  <si>
    <t xml:space="preserve">1.GESTION OPERATIVA </t>
  </si>
  <si>
    <t>2. Evento deportivo</t>
  </si>
  <si>
    <t>3. DIFUSION</t>
  </si>
  <si>
    <t>2. EVENTOS DE HABITOS Y ESTILOS DE VIDA SALUDABLE</t>
  </si>
  <si>
    <t>3. DIFUSION DE MENSAJE</t>
  </si>
  <si>
    <t>1.Gestión operativa del proyecto</t>
  </si>
  <si>
    <t>2. Evento recreativo</t>
  </si>
  <si>
    <t>3. Campaña de Difusión</t>
  </si>
  <si>
    <t>1 - MONTAJE Y DESARROLLO DE EVENTO (ENCUENTRO CIUDADANO)</t>
  </si>
  <si>
    <t>3. GESTION OPERATIVA DEL PROYECTO</t>
  </si>
  <si>
    <t>3. CAMPAÑA DE SOCIALIZACION Y PROMOCION</t>
  </si>
  <si>
    <t>1.GESTION OPERATIVA</t>
  </si>
  <si>
    <t>2. CONSTRUCCION , ADECUACION Y MANTENIMIENTO INFRAESTRUCTURA CULTURAL</t>
  </si>
  <si>
    <t>3. IMPLEMENTACION Y FORMALIZACION DE UNIDADES</t>
  </si>
  <si>
    <t>4. CAMPAÑA DE SOCIALIZACION Y PROMOCION</t>
  </si>
  <si>
    <t>1.Gestión Operativa</t>
  </si>
  <si>
    <t>2. ASISTENCIA TÉCNICA EN FORMACION EN ARTES Y OFICIOS</t>
  </si>
  <si>
    <t>2. Materiales y Elementos de Formacion</t>
  </si>
  <si>
    <t>3. Unidades productivas</t>
  </si>
  <si>
    <t>4. CAMPAÑA DE DIFUSION</t>
  </si>
  <si>
    <t>2. FORTALECIMIENTO DE UNIDADES PRODUCTIVAS RURALES</t>
  </si>
  <si>
    <t>2. FORMACIONES, DIAGNOSTICOS Y FORTALECIMIENTO PRESTADORES DE SERVICIOS TURISTICOS</t>
  </si>
  <si>
    <t>1. ELEMENTOS CREACION Y FORTALECIMIENTO DE FRENTES DE SEGURIDAD</t>
  </si>
  <si>
    <t>2. Gestión operativa del proyecto</t>
  </si>
  <si>
    <t>3.CAMPAÑA Y DIVULGACION DE MENSAJE</t>
  </si>
  <si>
    <t>1. Estrategia para la promoción de la convivencia en la localidad.</t>
  </si>
  <si>
    <t>2. Funcionamiento e infraestructura del Registro Nacional de Medidas Correctivas (16%)</t>
  </si>
  <si>
    <t>2. DESARROLLO DE ATENCION PSICOSOCIAL A LA POBLACION NNA</t>
  </si>
  <si>
    <t>1. Compra e instalación de 16 cámaras de vigilancia.</t>
  </si>
  <si>
    <t xml:space="preserve">2. Compra e instalación de sistemas de alarmas comunitarias </t>
  </si>
  <si>
    <t xml:space="preserve">3. Compra e instalación de sistemas de equipos de comunicación. </t>
  </si>
  <si>
    <t>2. Desarrollo de capacitaciones</t>
  </si>
  <si>
    <t>3. FORTALECIMIENTO CONCEJO LOCAL DE PLANEACION</t>
  </si>
  <si>
    <t>1. GESTION OPERATIVA</t>
  </si>
  <si>
    <t>2. CAPACITACIONES Y FORMACION PERSONAL JAC</t>
  </si>
  <si>
    <t>3. FORTALECIMIENTO JAC</t>
  </si>
  <si>
    <t>2. PROYECTOS DE GENERACIÓN DE INGRESOS</t>
  </si>
  <si>
    <t>3. DOTACION ORGANIZACIÓN DE PESCADORES DE GRUPOS ETNICOS</t>
  </si>
  <si>
    <t xml:space="preserve">1.Gestión operativa del proyecto </t>
  </si>
  <si>
    <t>2. FORMACIONES EN LIDERAZGO</t>
  </si>
  <si>
    <t>2. ACCIONES DE PREVENCION Y ELIMINACION DE LA VIOLENCIA CONTRA LA MUJER</t>
  </si>
  <si>
    <t xml:space="preserve">2.FORMACIONES SOCIOPOLITICAS </t>
  </si>
  <si>
    <t>2. ATENCION A PERSONAS MAYORES</t>
  </si>
  <si>
    <t>2. CONSOLIDACION DE ORGANIZACIONES</t>
  </si>
  <si>
    <t>2.  CAMPAÑA DE ATENCION INTEGRAL Y FORTALECIMIENTO ORGANIZATIVO</t>
  </si>
  <si>
    <t>2. ORGANIZACIÓN DE ACCIONES AFIRMATIVAS.</t>
  </si>
  <si>
    <t>REPORTES DE METAS PRODUCTOS A MARZO 31 DE 2023</t>
  </si>
  <si>
    <t>REPORTES DE METAS PRODUCTOS A JUNIO 30 DE 2023</t>
  </si>
  <si>
    <t>REPORTES METAS PRODUCTOS A SEPTIEMBRE 30 DE 2023</t>
  </si>
  <si>
    <t>AVANCE META PRODUCTO AL AÑO 2023</t>
  </si>
  <si>
    <t>AVANCE META PRODUCTO AL CUATRIENIO 2023</t>
  </si>
  <si>
    <t>Valor Absoluto de la Actividad del  Proyecto para 2023</t>
  </si>
  <si>
    <t>PROGRAMACIÓN META PRODUCTO A 2023</t>
  </si>
  <si>
    <t>ACUMULADO META PRODUCTO 
JUL- DIC 2020- 2022</t>
  </si>
  <si>
    <t>ACUMULADO METAS PRODUCTOS A MARZO 30 DE 2023</t>
  </si>
  <si>
    <t>AVANCE CUMPLIMIENTO DE METAS 30 DE MARZO 2023</t>
  </si>
  <si>
    <t>1. GESTION OPERATIVA DEL PROYECTO</t>
  </si>
  <si>
    <t>2. MATERIALES Y RECURSOS DESARROLLO DE CAMPAÑA DE ESTIRILIZACION</t>
  </si>
  <si>
    <t xml:space="preserve">ANDY REALES ARROYO   ALCALDE LOCAL </t>
  </si>
  <si>
    <t>OBSERVACIONES CORTE ENERO-MARZO DE 2023</t>
  </si>
  <si>
    <t>Construcción, mejoramiento, adecuación y/o rehabilitación de vías de la localidad de la Virgen y Turística, posterior a la elaboración de estudios y diseños.</t>
  </si>
  <si>
    <t>Para la vigencia 2023 no se asigno presupuesto para este programa según Acuerdo Local N° 002 de  Marzo de 2023.</t>
  </si>
  <si>
    <t>2. FORMACION Y DOTACION DE COMITES</t>
  </si>
  <si>
    <t># de reuniones de control y seguimiento al tratamiento de las aguas residuales y vertimiento de las mismas en la Ciénaga de la Virgen.</t>
  </si>
  <si>
    <t>Porcentaje de la población con acceso a servicios de alcantarillado de forma segura en las poblaciones de Tierra Baja y Puerto Rey</t>
  </si>
  <si>
    <t xml:space="preserve">50% de la poblacion con acceso de servicios de alcantarillado </t>
  </si>
  <si>
    <t>3 Reuniones anuales para el seguimiento del tratamiento de las aguas residuales</t>
  </si>
  <si>
    <t>CONSTRUCCION POZO PROFUNDO</t>
  </si>
  <si>
    <t>INSUMOS Y ELEMENTOS PARA LA IMPLEMENTACION DE MICROCULTIVOS AGRICOLAS - EN "EL MANANTIAL"</t>
  </si>
  <si>
    <t>1 – Trazado y localizacion</t>
  </si>
  <si>
    <t>2. -Cimentaciones</t>
  </si>
  <si>
    <t>3- MUROS</t>
  </si>
  <si>
    <t>4- CUBIERTA Y CARPINTERIA</t>
  </si>
  <si>
    <t>5- PISOS</t>
  </si>
  <si>
    <t xml:space="preserve">6- INSTALACIONES HIDRAULICOSANITARIAS </t>
  </si>
  <si>
    <t>7- PINTURA</t>
  </si>
  <si>
    <t xml:space="preserve">8- TANQUE SEPTICO </t>
  </si>
  <si>
    <t xml:space="preserve">9- ESPEJO </t>
  </si>
  <si>
    <t>10 - AUI</t>
  </si>
  <si>
    <t>1: Adecuación de cancha del barrio las Palmeras.</t>
  </si>
  <si>
    <r>
      <t xml:space="preserve">1) </t>
    </r>
    <r>
      <rPr>
        <b/>
        <sz val="12"/>
        <color rgb="FF7030A0"/>
        <rFont val="Calibri"/>
        <family val="2"/>
        <scheme val="minor"/>
      </rPr>
      <t>LA CONTRATISTA DIXIE ARZUZA PARRA,</t>
    </r>
    <r>
      <rPr>
        <sz val="12"/>
        <rFont val="Calibri"/>
        <family val="2"/>
        <scheme val="minor"/>
      </rPr>
      <t xml:space="preserve"> Apoyé y realicé borradores de documentación (Guía de actualización de proyectos y solicitud de actualización y razones técnicas, jurídicas y financiera) de los proyectos. 2) Apoyé y realicé actualización de información de las columnas (programas, programación meta producto a 2023, Valor absoluto de la actividad del proyecto para 2023, apropiación definitiva (en pesos) y observaciones) del Plan de Acción vigencia 2023 (Matriz) en base a ACUERDO LOCAL No.002 de Marzo 2023 por solicitud de Secretaría de Planeación por medio de charla Vía TEAMS y Alcalde Local y envío por correo. 3) Apoyé y realicé la actualización de proyectos en plataforma SUIFP para viabilidad. 2) </t>
    </r>
    <r>
      <rPr>
        <b/>
        <sz val="12"/>
        <color rgb="FFFF3300"/>
        <rFont val="Calibri"/>
        <family val="2"/>
        <scheme val="minor"/>
      </rPr>
      <t xml:space="preserve">EL CONTRATISTA CALEB PATERNINA CANTILLO, </t>
    </r>
    <r>
      <rPr>
        <sz val="12"/>
        <rFont val="Calibri"/>
        <family val="2"/>
        <scheme val="minor"/>
      </rPr>
      <t>Se asesoró en los trámites de registro, actualización y/o viabilización de proyectos de 
inversión a ejecutar en la plataforma SUIFP, los cuales fueron dispuestos para la aprobación del Acuerdo Local de la Localidad de la Virgen y Turística vigencia 2023. 3) 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t>
    </r>
  </si>
  <si>
    <r>
      <t xml:space="preserve">1) </t>
    </r>
    <r>
      <rPr>
        <b/>
        <sz val="12"/>
        <color rgb="FF7030A0"/>
        <rFont val="Calibri"/>
        <family val="2"/>
        <scheme val="minor"/>
      </rPr>
      <t>LA CONTRATISTA DIXIE ARZUZA PARRA</t>
    </r>
    <r>
      <rPr>
        <sz val="12"/>
        <rFont val="Calibri"/>
        <family val="2"/>
        <scheme val="minor"/>
      </rPr>
      <t xml:space="preserve">, Apoyé y realicé Excel (POAI) y Word para correcciones de Acuerdo Local N° 2 de 2023. 2) Apoyé y realicé diligenciamiento de información (Matriz) para dar respuesta a oficio EXT-AMC-23-0028224, siendo el asunto: Socialización del plan de acción de su dependencia y el cronograma para la ejecución del presupuesto de la presente vigencia del Plan de Desarrollo Distrital 2020-2023, el miércoles 22 de Marzo de 2023, a partir de las 8: 00 am, de parte de Personería Distrital de Cartagena de Indias.  2) </t>
    </r>
    <r>
      <rPr>
        <b/>
        <sz val="12"/>
        <color rgb="FFFF0000"/>
        <rFont val="Calibri"/>
        <family val="2"/>
        <scheme val="minor"/>
      </rPr>
      <t>EL CONTRATISTA CALEB PATERNINA CANTILLO</t>
    </r>
    <r>
      <rPr>
        <sz val="12"/>
        <rFont val="Calibri"/>
        <family val="2"/>
        <scheme val="minor"/>
      </rPr>
      <t>, Se asesoró en los trámites de registro, actualización y/o viabilización de proyectos de 
inversión a ejecutar en la plataforma SUIFP, los cuales fueron dispuestos para la aprobación del Acuerdo Local de la Localidad de la Virgen y Turística vigencia 2023. 3) 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t>
    </r>
  </si>
  <si>
    <r>
      <t xml:space="preserve">1) </t>
    </r>
    <r>
      <rPr>
        <b/>
        <sz val="12"/>
        <color rgb="FF7030A0"/>
        <rFont val="Calibri"/>
        <family val="2"/>
        <scheme val="minor"/>
      </rPr>
      <t>LA CONTRATISTA DIXIE ARZUZA PARRA</t>
    </r>
    <r>
      <rPr>
        <sz val="12"/>
        <rFont val="Calibri"/>
        <family val="2"/>
        <scheme val="minor"/>
      </rPr>
      <t>, Apoyé y realicé Excel (POAI) y Word para correcciones de Acuerdo Local N° 2 de 2023. 2) Apoyé y realicé diligenciamiento de información (Matriz) para dar respuesta a oficio EXT-AMC-23-0028224, siendo el asunto: Socialización del plan de acción de su dependencia y el cronograma para la ejecución del presupuesto de la presente vigencia del Plan de Desarrollo Distrital 2020-2023, el miércoles 22 de Marzo de 2023, a partir de las 8: 00 am, de parte de Personería Distrital de Cartagena de Indias. 2)</t>
    </r>
    <r>
      <rPr>
        <b/>
        <sz val="12"/>
        <color rgb="FFFF0000"/>
        <rFont val="Calibri"/>
        <family val="2"/>
        <scheme val="minor"/>
      </rPr>
      <t xml:space="preserve"> EL CONTRATISTA CALEB PATERNINA CANTILLO</t>
    </r>
    <r>
      <rPr>
        <sz val="12"/>
        <rFont val="Calibri"/>
        <family val="2"/>
        <scheme val="minor"/>
      </rPr>
      <t xml:space="preserve">, 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  </t>
    </r>
  </si>
  <si>
    <r>
      <t xml:space="preserve">1) </t>
    </r>
    <r>
      <rPr>
        <b/>
        <sz val="12"/>
        <color rgb="FF7030A0"/>
        <rFont val="Calibri"/>
        <family val="2"/>
        <scheme val="minor"/>
      </rPr>
      <t>LA CONTRATISTA DIXIE ARZUZA PARRA</t>
    </r>
    <r>
      <rPr>
        <sz val="12"/>
        <rFont val="Calibri"/>
        <family val="2"/>
        <scheme val="minor"/>
      </rPr>
      <t xml:space="preserve">, Apoyé y realicé Excel (POAI) y Word para correcciones de Acuerdo Local N° 2 de 2023. 2) Apoyé y realicé diligenciamiento de información (Matriz) para dar respuesta a oficio EXT-AMC-23-0028224, siendo el asunto: Socialización del plan de acción de su dependencia y el cronograma para la ejecución del presupuesto de la presente vigencia del Plan de Desarrollo Distrital 2020-2023, el miércoles 22 de Marzo de 2023, a partir de las 8: 00 am, de parte de Personería Distrital de Cartagena de Indias. 2) Apoyé y realicé actualización de información de las columnas (programas, programación meta producto a 2023, Valor absoluto de la actividad del proyecto para 2023, apropiación definitiva (en pesos) y observaciones) del Plan de Acción vigencia 2023 (Matriz) en base a ACUERDO LOCAL No.002 de Marzo 2023 por solicitud de Secretaría de Planeación por medio de charla Vía TEAMS y Alcalde Local y envío por correo.  </t>
    </r>
  </si>
  <si>
    <r>
      <t xml:space="preserve">1) </t>
    </r>
    <r>
      <rPr>
        <b/>
        <sz val="12"/>
        <color rgb="FF7030A0"/>
        <rFont val="Calibri"/>
        <family val="2"/>
        <scheme val="minor"/>
      </rPr>
      <t xml:space="preserve">LA CONTRATISTA DIXIE ARZUZA PARRA, </t>
    </r>
    <r>
      <rPr>
        <sz val="12"/>
        <rFont val="Calibri"/>
        <family val="2"/>
        <scheme val="minor"/>
      </rPr>
      <t xml:space="preserve">Apoyé y realicé borradores de documentación (Guía de actualización de proyectos y solicitud de actualización y razones técnicas, jurídicas y financiera) de los proyectos. 2)Apoyé y realicé actualización de información de las columnas (programas, programación meta producto a 2023, Valor absoluto de la actividad del proyecto para 2023, apropiación definitiva (en pesos) y observaciones) del Plan de Acción vigencia 2023 (Matriz) en base a ACUERDO LOCAL No.002 de Marzo 2023 por solicitud de Secretaría de Planeación por medio de charla Vía TEAMS y Alcalde Local y envío por correo. 3 Apoyé y realicé la actualización de proyectos en plataforma SUIFP para viabilidad. 2) </t>
    </r>
    <r>
      <rPr>
        <b/>
        <sz val="12"/>
        <color rgb="FFFF0000"/>
        <rFont val="Calibri"/>
        <family val="2"/>
        <scheme val="minor"/>
      </rPr>
      <t xml:space="preserve">EL CONTRATISTA CALEB PATERNINA CANTILLO, </t>
    </r>
    <r>
      <rPr>
        <sz val="12"/>
        <rFont val="Calibri"/>
        <family val="2"/>
        <scheme val="minor"/>
      </rPr>
      <t>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 3)  Se asesoró y se revisó los ajustes pertinentes de los proyectos de inversión que van hacer 
ejecutados mediante la modalidad de convenio, solicitado por la Alcaldía Mayor de Cartagena de Indias, los cuales fueron escogidos por la Localidad de la Virgen y Turística vigencia, en el proyecto Comunales a la Obra.</t>
    </r>
  </si>
  <si>
    <t>2. -ELEMENTOS DE APOYO FORMACION Y GRUPOS DE ARTE Y CULTURA</t>
  </si>
  <si>
    <t>4- CAMPAÑA DE DIFUSION</t>
  </si>
  <si>
    <t xml:space="preserve">  EJE TRANSVERSAL
LOCALIDAD DE LA VIRGEN Y TURISTICA
CON ATENCION Y GARANTIA DE DERECHOS A POBLACION DIFERENCIAL.</t>
  </si>
  <si>
    <t xml:space="preserve">AVANCE PROGRAMA SISTEMA HIDRICO Y PLAN MAESTRO DE DRENAJES PLUVIALES EN LA LOCALIDAD PARA SALVAR EL </t>
  </si>
  <si>
    <t>AVANCE PROGRAMA REDUCCIÓN DE LA SINIESTRALIDAD</t>
  </si>
  <si>
    <t>ASISTENCIA INTEGRAL A LA FAUNA DOMESTICA EN CONDICION DE CALLE DE LA LOCALIDAD DE LA VIRGEN Y TURISTICA CARTAGENA DE INDIAS</t>
  </si>
  <si>
    <t xml:space="preserve">ANDY REALES ARROYO </t>
  </si>
  <si>
    <t xml:space="preserve">2.3.4501.0300.2021130010060 </t>
  </si>
  <si>
    <t xml:space="preserve">La matriz se presenta con base al Acuerdo Local N° 002 de Marzo de 2023, siendo liquidado con el Decreto Local N° 002 y N° 003 de corrección del 2023.  </t>
  </si>
  <si>
    <t>3. DESARROLLO DE FORMACION Y CARACTERIZACION - TRANSITO FORMALIDAD</t>
  </si>
  <si>
    <r>
      <t xml:space="preserve">750 mts </t>
    </r>
    <r>
      <rPr>
        <vertAlign val="superscript"/>
        <sz val="11"/>
        <rFont val="Calibri"/>
        <family val="2"/>
        <scheme val="minor"/>
      </rPr>
      <t>2</t>
    </r>
  </si>
  <si>
    <t>2. REVITALIZACION  Y ADECUACIÓN DE ZONAS VERDES Y ESPACIO PUBLICO</t>
  </si>
  <si>
    <t>2. RECUPERACION DE ESPACIO PUBLICO</t>
  </si>
  <si>
    <t>Realizar 4 campañas educactivas en seguridad Vial</t>
  </si>
  <si>
    <t>3.MATERIALES DE FORMACION Y ESTRUCTURACION DE CAMPAÑA</t>
  </si>
  <si>
    <r>
      <t xml:space="preserve">1) </t>
    </r>
    <r>
      <rPr>
        <b/>
        <sz val="11"/>
        <color rgb="FF7030A0"/>
        <rFont val="Calibri"/>
        <family val="2"/>
        <scheme val="minor"/>
      </rPr>
      <t xml:space="preserve">LA CONTRATISTA DIXIE ARZUZA PARRA,  </t>
    </r>
    <r>
      <rPr>
        <sz val="11"/>
        <rFont val="Calibri"/>
        <family val="2"/>
        <scheme val="minor"/>
      </rPr>
      <t xml:space="preserve">Apoyé y realicé actualización de información de las columnas (programas, programación meta producto a 2023, Valor absoluto de la actividad del proyecto para 2023, apropiación definitiva (en pesos) y observaciones) del Plan de Acción vigencia 2023 (Matriz) en base a ACUERDO LOCAL No.002 de Marzo 2023 por solicitud de Secretaría de Planeación por medio de charla Vía TEAMS y Alcalde Local y envío por correo. </t>
    </r>
  </si>
  <si>
    <t>Construcción y adecuacion de la malla vial del la localidad de la virgen y turistica del distrito de Cartagena de Indias Bolívar</t>
  </si>
  <si>
    <t>2022130010002</t>
  </si>
  <si>
    <t>Construir y
adecuar las vías de forma eficaz y efectiva para atender los efectos negativos causados por las emergencias en nuestra Localidad de la Virgen y Turística del distrito de Cartagena.</t>
  </si>
  <si>
    <r>
      <rPr>
        <b/>
        <sz val="12"/>
        <color rgb="FF7030A0"/>
        <rFont val="Calibri"/>
        <family val="2"/>
        <scheme val="minor"/>
      </rPr>
      <t>1) LA CONTRATISTA DIXIE ARUZA PARRA</t>
    </r>
    <r>
      <rPr>
        <sz val="12"/>
        <rFont val="Calibri"/>
        <family val="2"/>
        <scheme val="minor"/>
      </rPr>
      <t>, Apoyé y realicé borradores de documentación (Guía de actualización de proyectos, solicitud de actualización y razones técnicas, jurídicas y financiera y programación presupuestal) de los proyectos.</t>
    </r>
    <r>
      <rPr>
        <b/>
        <sz val="12"/>
        <color rgb="FFFF0000"/>
        <rFont val="Calibri"/>
        <family val="2"/>
        <scheme val="minor"/>
      </rPr>
      <t xml:space="preserve"> 2) EL CONTRATISTA CALEB PATERNINA CANTILLO,</t>
    </r>
    <r>
      <rPr>
        <sz val="12"/>
        <rFont val="Calibri"/>
        <family val="2"/>
        <scheme val="minor"/>
      </rPr>
      <t xml:space="preserve"> 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t>
    </r>
  </si>
  <si>
    <t>1.Gestión Operativa (Interventoría)</t>
  </si>
  <si>
    <t>2. Realizar jornada de retiro de residuos sólidos de los puntos críticos de los canales pluviales identificados</t>
  </si>
  <si>
    <r>
      <t xml:space="preserve">1) </t>
    </r>
    <r>
      <rPr>
        <b/>
        <sz val="11"/>
        <color rgb="FF7030A0"/>
        <rFont val="Calibri"/>
        <family val="2"/>
        <scheme val="minor"/>
      </rPr>
      <t xml:space="preserve">LA CONTRATISTA DIXIE ARZUZA PARRA, </t>
    </r>
    <r>
      <rPr>
        <sz val="11"/>
        <rFont val="Calibri"/>
        <family val="2"/>
        <scheme val="minor"/>
      </rPr>
      <t xml:space="preserve"> Apoyé y realicé el diligenciamiento de la matriz plan de acción 2023 por solicitud de Secretaría de Planeación. 2)Apoyé en la organización, consolidación de la información de avance y observaciones a Dic de 2022 que se realizó y solicitó Secretaría de Planeación en el mes de Enero de 2023 del Plan de Seguimiento de los planes de mejoramiento suscritos por la Alcaldía local y planes de acción. 2) </t>
    </r>
    <r>
      <rPr>
        <b/>
        <sz val="11"/>
        <color rgb="FF0066FF"/>
        <rFont val="Calibri"/>
        <family val="2"/>
        <scheme val="minor"/>
      </rPr>
      <t>EL CONTRATISTA AMAURY JULIO CASTILLO,</t>
    </r>
    <r>
      <rPr>
        <sz val="11"/>
        <rFont val="Calibri"/>
        <family val="2"/>
        <scheme val="minor"/>
      </rPr>
      <t xml:space="preserve"> Apoyo en la estructuración del resumen ejecutivo del proyecto de inversión consistente en el “Desarrollo de medidas para mejorar la capacidad hidráulica de los canales pluviales en la localidad de la virgen y turística de Cartagena de Indias”.</t>
    </r>
  </si>
  <si>
    <t>Personas capacitdas en los programas de gestión del riesgo</t>
  </si>
  <si>
    <t>Dotación DE ELEMENTOS DE BIOSEGURIDAD QUE CONTRIBUYAN COMO MEDIDA DE INTERVENCIÓN DIRIGIDA A MODIFICAR O DISMINUIR LAS CONDICIONES DE RIESGO ACTUALES, A EVITAR NUEVOS RIESGOS Y GENERAR MECANISMOS PARA LA ATENCION DE EMERGENCIAS Cartagena de Indias</t>
  </si>
  <si>
    <r>
      <t xml:space="preserve">1) </t>
    </r>
    <r>
      <rPr>
        <b/>
        <sz val="11"/>
        <color rgb="FF7030A0"/>
        <rFont val="Calibri"/>
        <family val="2"/>
        <scheme val="minor"/>
      </rPr>
      <t>LA CONTRATISTA DIXIE ARZUZA PARRA,</t>
    </r>
    <r>
      <rPr>
        <sz val="11"/>
        <rFont val="Calibri"/>
        <family val="2"/>
        <scheme val="minor"/>
      </rPr>
      <t xml:space="preserve"> Realicé diligenciamiento de formato de caracterización del sector LA INDIA, para evaluación de resultados de los programas y proyectos que fueron ejecutados en el mes de Dic de la vigencia 2022. 2) Apoyé y realicé el diligenciamiento de los formatos en CSV. Siendo estos H02_F09, H02_F7, H02_F14,  H02_F12A,  H02_F12,   H02_F11e_1, H02_F8,  H02_F8A,   oficios de NO APLICA de formatos H02_F2A, H02_F2B, H02_F2C para plataforma SIA CONTRALORIA, arrojando los LOG como verificación de procedimiento efectuado con éxito, por solicitud de Control Interno por oficio AMC-OFI-0008985-2023. 3) Apoyé y realicé la actualización de proyectos en plataforma SUIFP para viabilidad. 2) </t>
    </r>
    <r>
      <rPr>
        <b/>
        <sz val="11"/>
        <color rgb="FF0066FF"/>
        <rFont val="Calibri"/>
        <family val="2"/>
        <scheme val="minor"/>
      </rPr>
      <t xml:space="preserve">EL CONTRATISTA AMAURY JULIO CASTILLA, </t>
    </r>
    <r>
      <rPr>
        <sz val="11"/>
        <rFont val="Calibri"/>
        <family val="2"/>
        <scheme val="minor"/>
      </rPr>
      <t>Apoyo la estructuración del resumen ejecutivo del proyecto de inversión consistente en el “Fortalecimiento del manejo y prevención de desastres de la localidad de la virgen y turística de Cartagena de Indias”. 3)</t>
    </r>
    <r>
      <rPr>
        <b/>
        <sz val="11"/>
        <color rgb="FFFF0000"/>
        <rFont val="Calibri"/>
        <family val="2"/>
        <scheme val="minor"/>
      </rPr>
      <t xml:space="preserve"> EL CONTRATISTA CALEB PATERNINA CANTILLO, </t>
    </r>
    <r>
      <rPr>
        <sz val="11"/>
        <rFont val="Calibri"/>
        <family val="2"/>
        <scheme val="minor"/>
      </rPr>
      <t xml:space="preserve">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
</t>
    </r>
  </si>
  <si>
    <t>Generación de ingresos, emprendimiento y empresarismo en las familias en pobreza extrema de la Localidad de la Virgen y Turística Cartagena de Indias</t>
  </si>
  <si>
    <r>
      <t>1)</t>
    </r>
    <r>
      <rPr>
        <b/>
        <sz val="11"/>
        <color rgb="FF0066FF"/>
        <rFont val="Calibri"/>
        <family val="2"/>
        <scheme val="minor"/>
      </rPr>
      <t xml:space="preserve"> EL CONTRATISTA AMAURY JULIO CASTILLO</t>
    </r>
    <r>
      <rPr>
        <sz val="11"/>
        <rFont val="Calibri"/>
        <family val="2"/>
        <scheme val="minor"/>
      </rPr>
      <t xml:space="preserve">, Realicé Acta de Liquidación del contrato No. SAMC-ALVT-004-2021 cuyo objeto fue “La implementación y ejecución de los procesos de mejoramiento etnoeducativos y potencialización de la autonomía económica de las mujeres de la localidad de la virgen y turística de Cartagena de indias”, con el fin de dar respuesta a Derecho de petición elevado por la Fundación para el desarrollo social y sostenible del Caribe. 2) </t>
    </r>
  </si>
  <si>
    <t>2. OBRAS COMPLEMENTARIAS PARA LA CONTINUACION DEL CDI VILLAS DE ARANJUEZ</t>
  </si>
  <si>
    <t>3. CATEDRA DE PAZ - FORMACIONES -ELEMENTOS EDUCATIVOS</t>
  </si>
  <si>
    <t>Asistencia para garantizar los derechos y deberes en salud con enfoque diferencial, en aras de minimizar tanto las barreras de acceso a los servicios de salud, como otras formas de exclusión. Cartagena de Indias</t>
  </si>
  <si>
    <r>
      <t>1)</t>
    </r>
    <r>
      <rPr>
        <sz val="11"/>
        <color rgb="FFFF0000"/>
        <rFont val="Calibri"/>
        <family val="2"/>
        <scheme val="minor"/>
      </rPr>
      <t xml:space="preserve"> </t>
    </r>
    <r>
      <rPr>
        <b/>
        <sz val="11"/>
        <color rgb="FFFF66FF"/>
        <rFont val="Calibri"/>
        <family val="2"/>
        <scheme val="minor"/>
      </rPr>
      <t>LA CONTRATISTA ANDREA CONSUEGRA CARMONA</t>
    </r>
    <r>
      <rPr>
        <sz val="11"/>
        <color rgb="FFFF0000"/>
        <rFont val="Calibri"/>
        <family val="2"/>
        <scheme val="minor"/>
      </rPr>
      <t>,</t>
    </r>
    <r>
      <rPr>
        <sz val="11"/>
        <rFont val="Calibri"/>
        <family val="2"/>
        <scheme val="minor"/>
      </rPr>
      <t xml:space="preserve"> HA APOYADO EN LA ATENCION A PERSONAS CON DISCAPACIDAD, SE REALIZÓ ACOMPAÑAMIENTO A ALCALDE LOCAL(E), EN REUNIÓN CON REPRESENTANTES DE DISCAPACIDAD DEL COMITÉ LOCAL DE DISCAPACIDAD DE LA VIRGEN Y TURISTICA, QUIENES PRESENTARON PROPUESTAS ORIENTADAS A FORTALECER SU LABOR.  EL ALCALDE LOS ORIENTÓ EN LA IMPORTANCIA DE RADICAR PROYECTOS EN EL BANCO DE PROYECTOS DE LA ALCALDIA LOCAL PARA DAR RESPUESTA LAS NECESIDADES  Y REQUERIMIENTOS ENMARCADOS EN EL PLAN DE DESARROLLO LOCAL</t>
    </r>
  </si>
  <si>
    <r>
      <t>1)</t>
    </r>
    <r>
      <rPr>
        <b/>
        <sz val="11"/>
        <color theme="5" tint="-0.249977111117893"/>
        <rFont val="Calibri"/>
        <family val="2"/>
        <scheme val="minor"/>
      </rPr>
      <t xml:space="preserve"> ROSALIN TORRES FUENTES,</t>
    </r>
    <r>
      <rPr>
        <sz val="11"/>
        <rFont val="Calibri"/>
        <family val="2"/>
        <scheme val="minor"/>
      </rPr>
      <t xml:space="preserve"> SE ARTICULO CON EL DADIS Y SU PROGRMA DIMENSION DE LA SEXUALIDAD Y DRS PARA LOGRAR PROVOMER LOS DERECHOS SEXUALES  Y REPRODUCTIVOS CON LOS JOVENES DE LA LOCALIDAD, SE REALIZO CAPACITACION EL DIA 23 DE MARZO Y SE LOGRO CAPCITAR A 57 PERSONAS, SE REALIZO ENTREGA DE PRESERVATIVOS, SE LES ENSEÑO LA MANERA CORRECTA DE USAR LOS METODOS ANTICOCEPTIVOS. 2) </t>
    </r>
    <r>
      <rPr>
        <b/>
        <sz val="11"/>
        <color rgb="FF7030A0"/>
        <rFont val="Calibri"/>
        <family val="2"/>
        <scheme val="minor"/>
      </rPr>
      <t>LA CONTRATISTA DIXIE ARZUZA PARRA,</t>
    </r>
    <r>
      <rPr>
        <sz val="11"/>
        <rFont val="Calibri"/>
        <family val="2"/>
        <scheme val="minor"/>
      </rPr>
      <t xml:space="preserve"> Apoyé y realicé Excel (POAI) y Word para correcciones de Acuerdo Local N° 2 de 2023. 3)</t>
    </r>
    <r>
      <rPr>
        <b/>
        <sz val="11"/>
        <color rgb="FFFF0000"/>
        <rFont val="Calibri"/>
        <family val="2"/>
        <scheme val="minor"/>
      </rPr>
      <t xml:space="preserve"> EL CONTRATISTA CALEB PATERNINA CANTILLO, </t>
    </r>
    <r>
      <rPr>
        <sz val="11"/>
        <rFont val="Calibri"/>
        <family val="2"/>
        <scheme val="minor"/>
      </rPr>
      <t xml:space="preserve">Se asesoró en los trámites de registro, actualización y/o viabilización de proyectos de inversión a ejecutar en la plataforma SUIFP, los cuales fueron dispuestos para la aprobación  del Acuerdo Local de la Localidad de la Virgen y Turística vigencia 2023. 
</t>
    </r>
  </si>
  <si>
    <t>2.3.4301.1604.2021130010112</t>
  </si>
  <si>
    <r>
      <t xml:space="preserve"> 1)</t>
    </r>
    <r>
      <rPr>
        <b/>
        <sz val="11"/>
        <color rgb="FF7030A0"/>
        <rFont val="Calibri"/>
        <family val="2"/>
        <scheme val="minor"/>
      </rPr>
      <t xml:space="preserve"> LA CONTRATISTA DIXIE ARZUZA PARRA</t>
    </r>
    <r>
      <rPr>
        <sz val="11"/>
        <rFont val="Calibri"/>
        <family val="2"/>
        <scheme val="minor"/>
      </rPr>
      <t xml:space="preserve">, Apoyé y realicé Excel (POAI) y Word para correcciones de Acuerdo Local N° 2 de 2023. 2) Apoyé y realicé actualización de información de las columnas (programas, programación meta producto a 2023, Valor absoluto de la actividad del proyecto para 2023, apropiación definitiva (en pesos) y observaciones) del Plan de Acción vigencia 2023 (Matriz) en base a ACUERDO LOCAL No.002 de Marzo 2023 por solicitud de Secretaría de Planeación por medio de charla Vía TEAMS y Alcalde Local y envío por correo. 3) Apoyé y realicé la actualización de proyectos en plataforma SUIFP para viabilidad. 2) </t>
    </r>
    <r>
      <rPr>
        <b/>
        <sz val="11"/>
        <color rgb="FFFF0000"/>
        <rFont val="Calibri"/>
        <family val="2"/>
        <scheme val="minor"/>
      </rPr>
      <t>EL CONTRATISTA CALEB PATERNINA CANTILLO</t>
    </r>
    <r>
      <rPr>
        <sz val="11"/>
        <rFont val="Calibri"/>
        <family val="2"/>
        <scheme val="minor"/>
      </rPr>
      <t xml:space="preserve">, 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
</t>
    </r>
  </si>
  <si>
    <t xml:space="preserve"> CONSTRUCCION Y ADECUACIÓN DE ESCENARIOS PARA LA RECREACION Y DEPORTE EN LA LOCALIDAD DE LA VIRGEN Y TURISTICA DEL DISTRITO DE CARTAGENA DE INDIAS, BOLÍVAR</t>
  </si>
  <si>
    <t>2: Adecuación de cancha del barrio República de Venezuela</t>
  </si>
  <si>
    <r>
      <t xml:space="preserve">1) </t>
    </r>
    <r>
      <rPr>
        <b/>
        <sz val="11"/>
        <color rgb="FF7030A0"/>
        <rFont val="Calibri"/>
        <family val="2"/>
        <scheme val="minor"/>
      </rPr>
      <t>LA CONTRATISTA DIXIE ARZUZA PARRA,</t>
    </r>
    <r>
      <rPr>
        <sz val="11"/>
        <rFont val="Calibri"/>
        <family val="2"/>
        <scheme val="minor"/>
      </rPr>
      <t xml:space="preserve">  Apoyé y realicé actualización de información de las columnas (programas, programación meta producto a 2023, Valor absoluto de la actividad del proyecto para 2023, apropiación definitiva (en pesos) y observaciones) del Plan de Acción vigencia 2023 (Matriz) en base a ACUERDO LOCAL No.002 de Marzo 2023 por solicitud de Secretaría de Planeación por medio de charla Vía TEAMS y Alcalde Local y envío por correo. 2) Apoyé y realicé borradores de documentación (Guía de actualización de proyectos, solicitud de actualización y razones técnicas, jurídicas y financiera y programación presupuestal) de los proyectos. 3) Apoyé y realicé la actualización de proyectos en plataforma SUIFP para viabilidad. 2)</t>
    </r>
    <r>
      <rPr>
        <b/>
        <sz val="11"/>
        <color rgb="FFFF0000"/>
        <rFont val="Calibri"/>
        <family val="2"/>
        <scheme val="minor"/>
      </rPr>
      <t xml:space="preserve"> EL CONTRATISTA CALEB PATERNINA CANTILLO, </t>
    </r>
    <r>
      <rPr>
        <sz val="11"/>
        <rFont val="Calibri"/>
        <family val="2"/>
        <scheme val="minor"/>
      </rPr>
      <t>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 3) Se participó en la evaluación del acuerdo local No. 01 sancionado, en el cual se emitieron 
unas correcciones para su respectiva aprobación correspondiente a la vigencia 2023, de la Localidad de la Virgen y Turística</t>
    </r>
  </si>
  <si>
    <t>FORTALECIMIENTO APOYAR A LOS TRABAJADORES Y LAS TRABAJADORAS DE LA CULTURA EN SUS PROCESOS DE FORMACIÓN, INVESTIGACIÓN, CREACIÓN, PRODUCCIÓN Y CIRCULACIÓN A TRAVÉS DE PROCESOS PEDAGÓGICOS Y DE CONVOCATORIAS TRANSPARENTES CARTAGENA DE INDIAS</t>
  </si>
  <si>
    <r>
      <rPr>
        <b/>
        <sz val="11"/>
        <color rgb="FFFF0000"/>
        <rFont val="Calibri"/>
        <family val="2"/>
        <scheme val="minor"/>
      </rPr>
      <t>1) EL CONTRATISTA CALEB PATERNINA CANTILLO</t>
    </r>
    <r>
      <rPr>
        <sz val="11"/>
        <rFont val="Calibri"/>
        <family val="2"/>
        <scheme val="minor"/>
      </rPr>
      <t xml:space="preserve">, Se asesoró en los trámites de registro, actualización y/o viabilización de proyectos de 
inversión a ejecutar en la plataforma SUIFP, los cuales fueron dispuestos para la aprobación del Acuerdo Local de la Localidad de la Virgen y Turística vigencia 2023. 2) Se realizó  correcciones del código rubro con base a evaluación del Acuerdo Local N°002 de 2023. 
</t>
    </r>
  </si>
  <si>
    <r>
      <t xml:space="preserve"> 1) </t>
    </r>
    <r>
      <rPr>
        <b/>
        <sz val="11"/>
        <color rgb="FF7030A0"/>
        <rFont val="Calibri"/>
        <family val="2"/>
        <scheme val="minor"/>
      </rPr>
      <t>LA CONTRATISTA DIXIE ARZUZA PARRA</t>
    </r>
    <r>
      <rPr>
        <sz val="11"/>
        <rFont val="Calibri"/>
        <family val="2"/>
        <scheme val="minor"/>
      </rPr>
      <t xml:space="preserve">, Apoyé y realicé Excel (POAI) y Word para correcciones de Acuerdo Local N° 2 de 2023. 2) Apoyé y realicé borradores de documentación (Guía de actualización de proyectos y solicitud de actualización y razones técnicas, jurídicas y financiera) de los proyectos. 2) Apoyé y realicé actualización de información de las columnas (programas, programación meta producto a 2023, Valor absoluto de la actividad del proyecto para 2023, apropiación definitiva (en pesos) y observaciones) del Plan de Acción vigencia 2023 (Matriz) en base a ACUERDO LOCAL No.002 de Marzo 2023 por solicitud de Secretaría de Planeación por medio de charla Vía TEAMS y Alcalde Local y envío por correo. 3) Apoyé y realicé la actualización de proyectos en plataforma SUIFP para viabilidad. 2) </t>
    </r>
    <r>
      <rPr>
        <b/>
        <sz val="11"/>
        <color rgb="FFFF0000"/>
        <rFont val="Calibri"/>
        <family val="2"/>
        <scheme val="minor"/>
      </rPr>
      <t xml:space="preserve">EL CONTRATISTA CALEB PATERNINA CANTILLO, </t>
    </r>
    <r>
      <rPr>
        <sz val="11"/>
        <rFont val="Calibri"/>
        <family val="2"/>
        <scheme val="minor"/>
      </rPr>
      <t xml:space="preserve">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
</t>
    </r>
  </si>
  <si>
    <r>
      <t xml:space="preserve">1) </t>
    </r>
    <r>
      <rPr>
        <b/>
        <sz val="11"/>
        <color theme="5" tint="-0.249977111117893"/>
        <rFont val="Calibri"/>
        <family val="2"/>
        <scheme val="minor"/>
      </rPr>
      <t xml:space="preserve">LA CONTRATISTA ROSALIN TORRES FUENTES, </t>
    </r>
    <r>
      <rPr>
        <sz val="11"/>
        <color theme="1"/>
        <rFont val="Calibri"/>
        <family val="2"/>
        <scheme val="minor"/>
      </rPr>
      <t xml:space="preserve">SE REALIZA ACERCAMIENTO CON EL SENA PARA LOGRAR ARTICULAR CAPACITACIONES A MUJERES DE LA LOCALIDAD BUSCANDO ALTERNATIVAS QUE PUEDAN LOGRA FORMARSE EN ARTES Y OFICIO, SE ESTAN REALIZANDO ACERCAMIENTOS CON MUJERES DE LOS DIFERENTES SECTORES DE LA LOCALIDAD EN BARRIOS COMO. BICENTENARIO, FREDONIA, OLAYA SECTOR CENTRAL.   </t>
    </r>
  </si>
  <si>
    <r>
      <t xml:space="preserve">1) </t>
    </r>
    <r>
      <rPr>
        <b/>
        <sz val="11"/>
        <color rgb="FF7030A0"/>
        <rFont val="Calibri"/>
        <family val="2"/>
        <scheme val="minor"/>
      </rPr>
      <t>LA CONTRATISTA DIXIE ARZUZA PARRA</t>
    </r>
    <r>
      <rPr>
        <sz val="11"/>
        <rFont val="Calibri"/>
        <family val="2"/>
        <scheme val="minor"/>
      </rPr>
      <t xml:space="preserve">, Apoyé y realicé actualización de información de las columnas (programas, programación meta producto a 2023, Valor absoluto de la actividad del proyecto para 2023, apropiación definitiva (en pesos) y observaciones) del Plan de Acción vigencia 2023 (Matriz) en base a ACUERDO LOCAL No.002 de Marzo 2023 por solicitud de Secretaría de Planeación por medio de charla Vía TEAMS y Alcalde Local y envío por correo. 2) Apoyé y realicé la actualización de proyectos en plataforma SUIFP para viabilidad. 2) </t>
    </r>
    <r>
      <rPr>
        <b/>
        <sz val="11"/>
        <color rgb="FFFF0000"/>
        <rFont val="Calibri"/>
        <family val="2"/>
        <scheme val="minor"/>
      </rPr>
      <t>EL CONTRATISTA CALEB PATERNINA CANTILLO,</t>
    </r>
    <r>
      <rPr>
        <sz val="11"/>
        <rFont val="Calibri"/>
        <family val="2"/>
        <scheme val="minor"/>
      </rPr>
      <t xml:space="preserve"> 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t>
    </r>
  </si>
  <si>
    <t>ASISTENCIA PARA PROMOVER Y ACOMPAÑAR LOS SISTEMAS PRODUCTIVOS MEDIANTE LA PRESTACION DEL SERVICIO PUBLICO DE EXTENSION AGROPECUARIO A LOS PRODUCTORES RURALES, PESQUEROS Y ACUICOLAS   CARTAGENA DE INDIAS</t>
  </si>
  <si>
    <t>2. ELEMENTOS Y MATERIALES DIAGNOSTICO</t>
  </si>
  <si>
    <t>3. UNIDADES PRODUCTIVAS</t>
  </si>
  <si>
    <t xml:space="preserve">'La matriz se presenta con base al Acuerdo Local N° 002 de Marzo de 2023, siendo liquidado con el Decreto Local N° 002 y N° 003 de corrección del 2023.  </t>
  </si>
  <si>
    <r>
      <t xml:space="preserve">1) </t>
    </r>
    <r>
      <rPr>
        <b/>
        <sz val="11"/>
        <color rgb="FF7030A0"/>
        <rFont val="Calibri"/>
        <family val="2"/>
        <scheme val="minor"/>
      </rPr>
      <t xml:space="preserve">LA CONTRATISTA DIXIE ARUZA PARRA, </t>
    </r>
    <r>
      <rPr>
        <sz val="11"/>
        <rFont val="Calibri"/>
        <family val="2"/>
        <scheme val="minor"/>
      </rPr>
      <t xml:space="preserve">Apoyé y realicé borradores de documentación (Guía de actualización de proyectos, solicitud de actualización y razones técnicas, jurídicas y financiera y programación presupuestal) de los proyectos . 2) </t>
    </r>
    <r>
      <rPr>
        <b/>
        <sz val="11"/>
        <color rgb="FFFF0000"/>
        <rFont val="Calibri"/>
        <family val="2"/>
        <scheme val="minor"/>
      </rPr>
      <t>EL CONTRATISTA CALEB PATERNINA CANTILLO,</t>
    </r>
    <r>
      <rPr>
        <sz val="11"/>
        <rFont val="Calibri"/>
        <family val="2"/>
        <scheme val="minor"/>
      </rPr>
      <t xml:space="preserve"> 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t>
    </r>
  </si>
  <si>
    <r>
      <t>1)</t>
    </r>
    <r>
      <rPr>
        <b/>
        <sz val="11"/>
        <rFont val="Calibri"/>
        <family val="2"/>
        <scheme val="minor"/>
      </rPr>
      <t xml:space="preserve"> </t>
    </r>
    <r>
      <rPr>
        <b/>
        <sz val="11"/>
        <color rgb="FFFF66FF"/>
        <rFont val="Calibri"/>
        <family val="2"/>
        <scheme val="minor"/>
      </rPr>
      <t>LA CONTRATISTA ANDREA CONSUEGRA,</t>
    </r>
    <r>
      <rPr>
        <sz val="11"/>
        <rFont val="Calibri"/>
        <family val="2"/>
        <scheme val="minor"/>
      </rPr>
      <t xml:space="preserve"> PARTICIPÓ EN REUNIÓN CON EL SEÑOR INTENDENTE PEDRO RAMOS COMANDANTE (e) DEL CAI LOS EJECUTIVOS  PARA LA ARTICULACIÓN Y DE ACTIVIDADES DIRIGIDAS A JÓVENES EN RIESGO DE VINCULARSE A ACCIONES DELICTIVAS QUE RESIDAN ENE LA LOCALIDAD DE LA  VIRGEN Y TURÍSTICA. 2) ASISTENCIA A MESA DE TRABAJO DE EDUCACIÓN DERIVADA DE REUNIONES PREVIAS DEL SUBCOMITÉ DISTRITAL DE JOVENES DE ESPECIAL ATENCIÓN ESPECIAL. 3) PARTICIPÓ EN REUNIÓN QUE CONTÓ CON LA ASISTENCIA DEL ALCALDE LOCAL (e), EQUIPO PSICOSOCIAL Y SECRETARIA DEL INTERIOR (QUIEN TIENE LA ASISTENCIA TECNICA DEL COMITÉ DISTRITAL DE JOVENES DE ESPECIAL ATENCIÓN CONSTITUCIONAL), PARA DETERMINAR EL APORTE DE LA ALCALDÍA LOCAL DE LA VIRGEN Y TURISTICA EN RELACIÓN A ACTIVIDADES A DESARROLLAR PARA LA VIGENCIA 2023. 4) ASISTENCIA A MESA DE TRABAJO ORGANIZADA EN I.E. FULGENCIO LEQUERICA POR LA JUNTA DE ACCIÓN COMUNAL CHIQUINQUIRÁ EN LA QUE PARTICIPARON VARIAS DEPENDENCIAS DE LA ADMINISTRACIÓN DISTRITAL PARA COORDINAR ACCIONES PREVENTIVAS Y FORMATIVAS A REALIZAR CON JOVENES DEL BARRIO.  1) </t>
    </r>
    <r>
      <rPr>
        <b/>
        <sz val="11"/>
        <color rgb="FF00B050"/>
        <rFont val="Calibri"/>
        <family val="2"/>
        <scheme val="minor"/>
      </rPr>
      <t>LA CONTRATISTA JENNIE CRISTINA SMITH THOMAS</t>
    </r>
    <r>
      <rPr>
        <b/>
        <sz val="11"/>
        <rFont val="Calibri"/>
        <family val="2"/>
        <scheme val="minor"/>
      </rPr>
      <t xml:space="preserve"> </t>
    </r>
    <r>
      <rPr>
        <sz val="11"/>
        <rFont val="Calibri"/>
        <family val="2"/>
        <scheme val="minor"/>
      </rPr>
      <t xml:space="preserve">HA APOYADO EN EL PROGRAMA ENMARCADO DE ASISTENCIA Y ATENCIÓN INTEGRAL A NIÑOS, NIÑAS Y ADOLESCENTES, SE ATIENDE REQUERIMIENTO DE REUNIÓN CON FUNCIONARIA DEL SUBCOMITÉ TEMÁTICO DE JÓVENES DE ESPECIAL ATENCIÓN CONSTITUCIONAL DRA. DAMARIS VILLAREAL, CON ALCALDE ENCARGADO DR. EDGAR ARRIETA CARABALLO TRATANDO TEMÁTICAS DEL EN LA QUE SE ESTABLECE  LA PARTICIPACIÓN Y ACOMPAÑAMIENTO DE LA ALCALDÍA DE LOCALIDAD VIRGEN Y TURÍSTICA EN RELACIÓN LAS DISTINTAS ACTIVIDADES QUE PROPORCIONARÁ Y PROGRAMARÁN EL COMITÉ CON LAS DEMÁS ENTIDADES QUE LO CONFORMAN. 2) EN FUNCIÓN DE APOYO SE LLEVA A CABO DILIGENCIAMIENTO DE FORMATO DE ESTRATEGIA DE PREVENCIÓN JUVENIL Y RESTAURATIVA, EL CUAL FUE REQUERIDO POR ESTE MISMO SUBCOMITÉ Y LA PROCURADURÍA DE CARTAGENA, Y EN EL DESDE LA ALCALDÍA DE LA LOCALIDAD VIRGEN Y TURÍSTICA A TRAVÉS DEL EQUIPO PSICOSOCIAL SE SUGIEREN ACCIONES PEDAGÓGICAS PARA GRUPOS VULNERABLES DE ESTA LOCALIDAD. 3) SE ATENDIÓ REQUERIMIENTO DE INVITACIÓN Y SE ASISTE A JORNADA DE SOCIALIZACIÓN DE LOS SERVICIOS DE LA PRIMERA INFANCIA CORPORACIÓN EDUCATIVA COLEGIO GRAN COLOMBIA, LA CUAL SE DESARROLLÓ EN EL CENTRO CULTURAL LAS PALMERAS, ESTO CON EL FIN DE SER VEEDORES SOCIALES DE LA LEGALIDAD Y TRANSPARENCIA EN LA INVERSIÓN DE LOS RECURSOS PÚBLICOS DEL ICBF, LOS CUALES ESTÁN DESTINADOS A LA ATENCIÓN DE NIÑOS, NIÑAS Y ADOLESCENTES. 1) </t>
    </r>
    <r>
      <rPr>
        <b/>
        <sz val="11"/>
        <color rgb="FFFFC000"/>
        <rFont val="Calibri"/>
        <family val="2"/>
        <scheme val="minor"/>
      </rPr>
      <t>LA CONTRATISTA YERARDI PAOLA BALLESTEROS CASTILLO</t>
    </r>
    <r>
      <rPr>
        <sz val="11"/>
        <rFont val="Calibri"/>
        <family val="2"/>
        <scheme val="minor"/>
      </rPr>
      <t xml:space="preserve"> HA APOYADO EN EL PROGRAMA ENMARCADO DE ASISTENCIA Y ATENCIÓN INTEGRAL A NIÑOS, NIÑAS Y ADOLESCENTES, SE HACE ASISTENCIA DE REUNIÓN DE MESA TÉCNICA PARA ASUNTOS DE POLÍTICA PÚBLICA Y MESA TÉCNICA PARA ASUNTOS DE CULTURA, DEPORTE Y RECREACIÓN DEL SUBCOMITÉ TEMÁTICO DE JÓVENES DE ESPECIAL ATENCIÓN CONSTITUCIONAL, DE ACUERDO AL OFICIO AMC-OFI-0013751-2023 EN ESTAS MESAS TÉCNICAS SE EXPUSIERON LOS LOGROS OBTENIDOS POR EL SUBCOMITÉ Y LOS COMPROMISOS QUE SE DEBEN ADQUIRIR PARA EL AÑO 2023. 2) ASISTENCIA Y PARTICIPACIÓN DE REUNIÓN DEL SUBCOMITÉ TEMÁTICO DE JÓVENES DE ESPECIAL ATENCIÓN CONSTITUCIONAL PARA EVALUAR LOGROS 2022 Y COMPROMISOS PARA EL AÑO 2023 EN LAS MESAS DE ASUNTOS DE SEGURIDAD, SALUD Y EDUCACIÓN, DE ACUERDO A OFICIO AMC-OFI-0013751-2023. 3) SE REALIZA REUNIÓN CON LÍDER DEL SUBCOMITÉ TEMÁTICO DE JÓVENES DE ESPECIAL ATENCIÓN CONSTITUCIONAL DRA. DAMARIS VILLARREAL, ALCALDE LOCAL (E) EDGAR ARRIETA Y EQUIPO PSICOSOCIAL DE LA ALCALDÍA LOCAL VIRGEN Y TURÍSTICA, TENIENDO COMO TEMA PRINCIPAL LA PARTICIPACIÓN Y ACOMPAÑAMIENTO DE LA ALCALDÍA LOCAL EN LAS DISTINTAS ACTIVIDADES QUE PROPORCIONARÁ EL COMITÉ EN CONJUNTO CON LOS DEMÁS MIEMBROS QUE LO INTEGRAN, EN ESTA REUNIÓN SE PACTARON COMPROMISOS DE PARTE DE LA ALCALDÍA LOCAL VIRGEN Y TURÍSTICA. 4) DESDE EL ÁREA SOCIAL DE LA ALCALDÍA LOCAL VIRGEN Y TURÍSTICA SE DILIGENCIÓ Y ENVIÓ FORMATO DE ESTRATEGIA DE PREVENCIÓN JUVENIL Y RESTAURATIVA REQUERIDO POR EL SUBCOMITÉ TEMÁTICO DE JÓVENES DE ESPECIAL ATENCIÓN CONSTITUCIONAL Y PROCURADURÍA DE CARTAGENA, EN EL CUAL SE SUGIRIERON ACCIONES PEDAGÓGICAS PARA GRUPOS DE JÓVENES VULNERABLES DE LA ALCALDÍA LOCAL VIRGEN Y TURÍSTICA. 1)</t>
    </r>
    <r>
      <rPr>
        <b/>
        <sz val="11"/>
        <color theme="4" tint="-0.249977111117893"/>
        <rFont val="Calibri"/>
        <family val="2"/>
        <scheme val="minor"/>
      </rPr>
      <t xml:space="preserve"> LA CONTRATISTA YULIANA BALDOVINO BARONE,</t>
    </r>
    <r>
      <rPr>
        <sz val="11"/>
        <rFont val="Calibri"/>
        <family val="2"/>
        <scheme val="minor"/>
      </rPr>
      <t xml:space="preserve"> HA ASISTIDO A ReUNIONES EN REQUERIMIENTO DE LA SECRETARIA DEL INTERIOR LIDERADA POR LA FUNCIONARIA DAMARIS VILLAREAL, QUIEN LIDERA EL SUBCOMITÉ TEMÁTICO DE JÓVENES DE ESPECIAL ATENCIÓN CONSTITUCIONAL CON PRESENCIA DEL ALCALDE ENCARGADO DR. EDGAR ARRIETA CARABALLO TRATANDO TEMÁTICAS DEL EN LA QUE SE ESTABLECE  LA PARTICIPACIÓN Y ACOMPAÑAMIENTO DE LA ALCALDÍA DE LOCALIDAD VIRGEN Y TURÍSTICA EN RELACIÓN LAS DISTINTAS ACTIVIDADES QUE PROPORCIONARÁ Y PROGRAMARÁN EL COMITÉ CON LAS DEMÁS ENTIDADES QUE LO CONFORMAN.  ASISTENCIA A MESA DE TRABAJO LIDERADA POR EL ICBF Y ACOMPAÑAMIENTO AL SUBCOMITÉ DISTRITAL DE JÓVENES EN ESPECIAL ATENCIÓN CONSTITUCIONAL, CON EL FIN DE PACTAR COMPROMISOS Y DISEÑAR ESTRATEGIAS PARA NIÑOS, JÓVENES Y ADULTOS EN TEMAS DE EDUCACIÓN, CON LAS INSTITUCIONES EDUCATIVAS DEL DISTRITO. 5)</t>
    </r>
    <r>
      <rPr>
        <b/>
        <sz val="11"/>
        <color rgb="FFFF0000"/>
        <rFont val="Calibri"/>
        <family val="2"/>
        <scheme val="minor"/>
      </rPr>
      <t>EL CONTRATISTA CALEB PATERNINA CANTILLO</t>
    </r>
    <r>
      <rPr>
        <sz val="11"/>
        <rFont val="Calibri"/>
        <family val="2"/>
        <scheme val="minor"/>
      </rPr>
      <t xml:space="preserve">, Se asesoró en los trámites de registro, actualización y/o viabilización de proyectos de inversión a ejecutar en la plataforma SUIFP, los cuales fueron dispuestos para la aprobación del Acuerdo Local de la Localidad de la Virgen y Turística vigencia 2023. 
</t>
    </r>
  </si>
  <si>
    <t xml:space="preserve">Dotar e instalar 32 camaras de videos adicionales </t>
  </si>
  <si>
    <t>IMPLEMENTACIÓN Y SOSTENIMIENTO DE HERRAMIENTAS TECNOLOGICAS PARA SEGURIDAD Y SOCORRO</t>
  </si>
  <si>
    <r>
      <t xml:space="preserve"> 1) </t>
    </r>
    <r>
      <rPr>
        <b/>
        <sz val="11"/>
        <color rgb="FF7030A0"/>
        <rFont val="Calibri"/>
        <family val="2"/>
        <scheme val="minor"/>
      </rPr>
      <t>LA CONTRATISTA DIXIE ARZUZA PARRA</t>
    </r>
    <r>
      <rPr>
        <sz val="11"/>
        <rFont val="Calibri"/>
        <family val="2"/>
        <scheme val="minor"/>
      </rPr>
      <t xml:space="preserve">, Apoyé y realicé Excel (POAI) y Word para correcciones de Acuerdo Local N° 2 de 2023. 2) Apoyé y realicé borradores de documentación (Guía de actualización de proyectos, solicitud de actualización y razones técnicas, jurídicas y financiera y programación presupuestal) de los proyectos. 3) Apoyé y realicé la actualización de proyectos en plataforma SUIFP para viabilidad. 2)  </t>
    </r>
    <r>
      <rPr>
        <b/>
        <sz val="11"/>
        <color rgb="FFFF0000"/>
        <rFont val="Calibri"/>
        <family val="2"/>
        <scheme val="minor"/>
      </rPr>
      <t>EL CONTRATISTA CALEB PATERNINA CANTILLO,</t>
    </r>
    <r>
      <rPr>
        <sz val="11"/>
        <rFont val="Calibri"/>
        <family val="2"/>
        <scheme val="minor"/>
      </rPr>
      <t xml:space="preserve">  Se asesoró y se revisó los ajustes pertinentes de los proyectos de inversión que van hacer 
ejecutados mediante la modalidad de convenio, solicitado por la Alcaldía Mayor de  Cartagena de Indias, los cuales fueron escogidos por la Localidad de la Virgen y Turística  vigencia, en el proyecto Comunales a la Obra. 3) Se realizó  correcciones del código rubro con base a evaluación del Acuerdo Local N°002 de 2023. 
</t>
    </r>
  </si>
  <si>
    <t>Consejo de planeación local dotados de capacidades y logística</t>
  </si>
  <si>
    <t>Funcionamiento del consejo local de planeacion garantizado</t>
  </si>
  <si>
    <t>FORTALECIMIENTO TÉCNICO Y LOGÍSTICO DEL CONSEJO LOCAL DE PLANEACIÓN DE LA LOCALIDAD DE LA VIRGEN Y TURÍSTICA – CARTAGENA DE INDIAS</t>
  </si>
  <si>
    <r>
      <rPr>
        <b/>
        <sz val="11"/>
        <rFont val="Calibri"/>
        <family val="2"/>
        <scheme val="minor"/>
      </rPr>
      <t>CONTRATACIÓN DE PERSONAL PARA FORTALECIMIENTO DEL BANCO DE PROYECTOS Y DAR CUMPLIMIENTO A CADA UNA DE LAS OBLIGACIONES DESCRITAS EN LOS CONTRATOS</t>
    </r>
    <r>
      <rPr>
        <sz val="11"/>
        <rFont val="Calibri"/>
        <family val="2"/>
        <scheme val="minor"/>
      </rPr>
      <t xml:space="preserve">: 1) </t>
    </r>
    <r>
      <rPr>
        <b/>
        <sz val="11"/>
        <color rgb="FF7030A0"/>
        <rFont val="Calibri"/>
        <family val="2"/>
        <scheme val="minor"/>
      </rPr>
      <t>CONTRATISTA DIXIE ARZUZA PARRA, CONTRATO N° 619 DE 2023</t>
    </r>
    <r>
      <rPr>
        <sz val="11"/>
        <rFont val="Calibri"/>
        <family val="2"/>
        <scheme val="minor"/>
      </rPr>
      <t>. 2) C</t>
    </r>
    <r>
      <rPr>
        <b/>
        <sz val="11"/>
        <color rgb="FFFF0000"/>
        <rFont val="Calibri"/>
        <family val="2"/>
        <scheme val="minor"/>
      </rPr>
      <t>ONTRATISTA CALEB PATERNINA CANTILLO, CONTRATO N° 497 DE 2023</t>
    </r>
    <r>
      <rPr>
        <sz val="11"/>
        <rFont val="Calibri"/>
        <family val="2"/>
        <scheme val="minor"/>
      </rPr>
      <t xml:space="preserve"> Y 3) </t>
    </r>
    <r>
      <rPr>
        <b/>
        <sz val="11"/>
        <color rgb="FF0066FF"/>
        <rFont val="Calibri"/>
        <family val="2"/>
        <scheme val="minor"/>
      </rPr>
      <t xml:space="preserve">CONTRATISTA AMAURY JULIO CASTILLO, </t>
    </r>
    <r>
      <rPr>
        <sz val="11"/>
        <rFont val="Calibri"/>
        <family val="2"/>
        <scheme val="minor"/>
      </rPr>
      <t xml:space="preserve">CONTRATO N° 516 DE 2023. </t>
    </r>
  </si>
  <si>
    <r>
      <t xml:space="preserve"> 1)</t>
    </r>
    <r>
      <rPr>
        <b/>
        <sz val="11"/>
        <color rgb="FF7030A0"/>
        <rFont val="Calibri"/>
        <family val="2"/>
        <scheme val="minor"/>
      </rPr>
      <t xml:space="preserve"> LA CONTRATISTA DIXIE ARZUZA PARRA</t>
    </r>
    <r>
      <rPr>
        <sz val="11"/>
        <rFont val="Calibri"/>
        <family val="2"/>
        <scheme val="minor"/>
      </rPr>
      <t>, Apoyé y realicé Excel (POAI) y Word para correcciones de Acuerdo Local N° 2 de 2023. 2) Reunión en Alcaldía de localidad 2 con PNUD, 10 de Marzo de 2023. 2)Apoyé y realicé borradores de documentación (Guía de actualización de proyectos, solicitud de actualización y razones técnicas, jurídicas y financiera y programación presupuestal) de los proyectos. 3) Apoyé y realicé la actualización de proyectos en plataforma SUIFP para viabilidad. 2)</t>
    </r>
    <r>
      <rPr>
        <b/>
        <sz val="11"/>
        <color rgb="FF0066FF"/>
        <rFont val="Calibri"/>
        <family val="2"/>
        <scheme val="minor"/>
      </rPr>
      <t xml:space="preserve"> EL CONTRATISTA AMAURY JULIO CASTILLO, </t>
    </r>
    <r>
      <rPr>
        <sz val="11"/>
        <rFont val="Calibri"/>
        <family val="2"/>
        <scheme val="minor"/>
      </rPr>
      <t xml:space="preserve">Realicé trámite de solicitud de disponibilidad Presupuestal correspondiente a Pagos generados por la asistencia de los ediles de la Localidad de la virgen y turística a las sesiones ordinarias y extraordinarias para la vigencia fiscal 2023 y 
Realicé trámite de solicitud de disponibilidad Presupuestal correspondiente a pagos de seguridad social de los ediles de la junta administradora local de la localidad de la virgen y turística para la vigencia fiscal 2023.
</t>
    </r>
  </si>
  <si>
    <t>FORTALECIMIENTO TÉCNICO Y LOGÍSTICO DE LAS ORGANIZACIONES COMUNALES DE LA LOCALIDAD DE LA VIRGEN Y TURÍSTICA. CARTAGENA DE INDIAS</t>
  </si>
  <si>
    <t xml:space="preserve">2.3.4502.1000.2021130010126 </t>
  </si>
  <si>
    <r>
      <t>1)</t>
    </r>
    <r>
      <rPr>
        <b/>
        <sz val="11"/>
        <color rgb="FF7030A0"/>
        <rFont val="Calibri"/>
        <family val="2"/>
        <scheme val="minor"/>
      </rPr>
      <t xml:space="preserve"> LA CONTRATISTA DIXIE ARZUZA PARRA,</t>
    </r>
    <r>
      <rPr>
        <sz val="11"/>
        <rFont val="Calibri"/>
        <family val="2"/>
        <scheme val="minor"/>
      </rPr>
      <t xml:space="preserve"> Apoyé y realicé la actualización de proyectos en plataforma SUIFP para viabilidad. 2) </t>
    </r>
    <r>
      <rPr>
        <b/>
        <sz val="11"/>
        <color rgb="FFFF0000"/>
        <rFont val="Calibri"/>
        <family val="2"/>
        <scheme val="minor"/>
      </rPr>
      <t>EL CONTRATISTA CALEB PATERNINA CANTILLO,</t>
    </r>
    <r>
      <rPr>
        <sz val="11"/>
        <rFont val="Calibri"/>
        <family val="2"/>
        <scheme val="minor"/>
      </rPr>
      <t xml:space="preserve"> Se asesoró en los trámites de registro, actualización y/o viabilización de proyectos de inversión a ejecutar en la plataforma SUIFP, los cuales fueron dispuestos para la aprobación del Acuerdo Local de la Localidad de la Virgen y Turística vigencia 2023. 
</t>
    </r>
  </si>
  <si>
    <t>CONTRIBUCIÓN A LA GENERACION DE INGRESOS DE LOS GRUPOS ÉTNICOS DE LA LOCALIDAD DE LA VIRGEN Y TURISTICA</t>
  </si>
  <si>
    <t>NtP</t>
  </si>
  <si>
    <t>FORMACIÓN DE MUJERES PARA EJERCER LIDERAZGO EN LA COMUNIDAD DE LA LOCALIDAD DE LA VIRGEN Y TURÍSTICA. CARTAGENA DE INDIAS</t>
  </si>
  <si>
    <t xml:space="preserve">2.3.3604.1300.2021130010118 </t>
  </si>
  <si>
    <r>
      <t>1)</t>
    </r>
    <r>
      <rPr>
        <b/>
        <sz val="11"/>
        <color rgb="FF7030A0"/>
        <rFont val="Calibri"/>
        <family val="2"/>
        <scheme val="minor"/>
      </rPr>
      <t xml:space="preserve"> LA CONTRATISTA DIXIE ARZUZA PARRA,</t>
    </r>
    <r>
      <rPr>
        <sz val="11"/>
        <rFont val="Calibri"/>
        <family val="2"/>
        <scheme val="minor"/>
      </rPr>
      <t xml:space="preserve"> Apoyé y realicé actualización de información de las columnas (programas, programación meta producto a 2023, Valor absoluto de la actividad del proyecto para 2023, apropiación definitiva (en pesos) y observaciones) del Plan de Acción vigencia 2023 (Matriz) en base a ACUERDO LOCAL No.002 de Marzo 2023 por solicitud de Secretaría de Planeación por medio de charla Vía TEAMS y Alcalde Local y envío por correo. 2) Apoyé y realicé la actualización de proyectos en plataforma SUIFP para viabilidad.</t>
    </r>
  </si>
  <si>
    <t>DESARROLLO DE ACCIONES PARA DISMINUIR LA VIOLENCIA CONTRA LA MUJER EN LA LOCALIDAD DE LA VIRGEN Y TURÍSTICA CARTAGENA DE INDIAS</t>
  </si>
  <si>
    <t xml:space="preserve">2.3.4501.1000.2021130010117 </t>
  </si>
  <si>
    <r>
      <t xml:space="preserve">1) </t>
    </r>
    <r>
      <rPr>
        <b/>
        <sz val="11"/>
        <color rgb="FF7030A0"/>
        <rFont val="Calibri"/>
        <family val="2"/>
        <scheme val="minor"/>
      </rPr>
      <t>LA CONTRATISTA DIXIE ARZUZA PARRA,</t>
    </r>
    <r>
      <rPr>
        <sz val="11"/>
        <rFont val="Calibri"/>
        <family val="2"/>
        <scheme val="minor"/>
      </rPr>
      <t xml:space="preserve"> Apoyé y realicé la actualización de proyectos en plataforma SUIFP para viabilidad. 2)</t>
    </r>
    <r>
      <rPr>
        <b/>
        <sz val="11"/>
        <color rgb="FFFF0000"/>
        <rFont val="Calibri"/>
        <family val="2"/>
        <scheme val="minor"/>
      </rPr>
      <t xml:space="preserve"> EL CONTRATISTA CALEB PATERNINA CANTILLO,</t>
    </r>
    <r>
      <rPr>
        <sz val="11"/>
        <rFont val="Calibri"/>
        <family val="2"/>
        <scheme val="minor"/>
      </rPr>
      <t xml:space="preserve"> Se asesoró en los trámites de registro, actualización y/o viabilización de proyectos de in</t>
    </r>
  </si>
  <si>
    <t>FORMACIÓN SOCIOPOLÍTICA PARA IMPULSAR LA PARTICIPACIÓN CIUDADANA DE LOS JÓVENES DE LA LOCALIDAD DE LA VIRGEN Y TURÍSTICA CARTAGENA DE INDIAS</t>
  </si>
  <si>
    <t xml:space="preserve">2.3.4502.1000.2021130010131 </t>
  </si>
  <si>
    <r>
      <t xml:space="preserve">1) </t>
    </r>
    <r>
      <rPr>
        <b/>
        <sz val="11"/>
        <color rgb="FF7030A0"/>
        <rFont val="Calibri"/>
        <family val="2"/>
        <scheme val="minor"/>
      </rPr>
      <t xml:space="preserve">LA CONTRATISTA DIXIE ARUZA PARRA, </t>
    </r>
    <r>
      <rPr>
        <sz val="11"/>
        <rFont val="Calibri"/>
        <family val="2"/>
        <scheme val="minor"/>
      </rPr>
      <t>Apoyé y realicé borradores de documentación (Guía de actualización de proyectos, solicitud de actualización y razones técnicas, jurídicas y financiera y programac</t>
    </r>
    <r>
      <rPr>
        <b/>
        <sz val="11"/>
        <color rgb="FFFF0000"/>
        <rFont val="Calibri"/>
        <family val="2"/>
        <scheme val="minor"/>
      </rPr>
      <t xml:space="preserve">ión presupuestal) de los proyectos. 2) EL CONTRATISTA CALEB PATERNINA CANTILLO, </t>
    </r>
    <r>
      <rPr>
        <sz val="11"/>
        <rFont val="Calibri"/>
        <family val="2"/>
        <scheme val="minor"/>
      </rPr>
      <t xml:space="preserve">Se asesoró y se revisó los ajustes pertinentes de los proyectos de inversión que van hacer 
ejecutados mediante la modalidad de convenio, solicitado por la Alcaldía Mayor de Cartagena de Indias, los cuales fueron escogidos por la Localidad de la Virgen y Turística vigencia, en el proyecto Comunales a la Obra </t>
    </r>
  </si>
  <si>
    <t>FORTALECIMIENTO ORGANIZACIONAL ASOCIADO A LA ATENCIÓN DE PERSONAS MAYORES EN CENTROS DE VIDA DE LA LOCALIDAD DE LA VIRGEN Y TURÍSTICA CARTAGENA DE INDIAS</t>
  </si>
  <si>
    <t>3. CAMPAÑA DE DIFUSIÓN</t>
  </si>
  <si>
    <t xml:space="preserve">2.3.4104.0300.2021130010132 </t>
  </si>
  <si>
    <r>
      <t xml:space="preserve">1) </t>
    </r>
    <r>
      <rPr>
        <b/>
        <sz val="11"/>
        <color rgb="FF7030A0"/>
        <rFont val="Calibri"/>
        <family val="2"/>
        <scheme val="minor"/>
      </rPr>
      <t>LA CONTRATISTA DIXIE ARZUZA PARRA</t>
    </r>
    <r>
      <rPr>
        <sz val="11"/>
        <rFont val="Calibri"/>
        <family val="2"/>
        <scheme val="minor"/>
      </rPr>
      <t>, Apoyé y realicé la actualización de proyectos en plataforma SUIFP para viabilidad.</t>
    </r>
  </si>
  <si>
    <t>Número de organizaciones de personas con discapacidad consolidadas en la libre asociación y acorde a la reglamentación normativa</t>
  </si>
  <si>
    <t>'Para la vigencia 2023 no se asigno presupuesto para este programa según Acuerdo Local N° 002 de  Marzo de 2023.</t>
  </si>
  <si>
    <r>
      <rPr>
        <b/>
        <sz val="12"/>
        <color rgb="FFFF33CC"/>
        <rFont val="Calibri"/>
        <family val="2"/>
        <scheme val="minor"/>
      </rPr>
      <t>1) LA CONTRATISTA ANDREA ONSUEGRA CARMONA</t>
    </r>
    <r>
      <rPr>
        <sz val="12"/>
        <rFont val="Calibri"/>
        <family val="2"/>
        <scheme val="minor"/>
      </rPr>
      <t xml:space="preserve"> HA APOYADO EN EL ROCESSO DE LA ELABORACIÓN DE LA POLITICA PUBLICA E INCLUSION SOCIAL EN EL DISTRITO CON LAS ASISTENCIAS A LOS EVENTOS QUE SE HA REALIZADO, SEGUIMIENTO A LA PLANEACIÓN Y CRONOGRAMA ESTABLECIDO POR LA UNIVERSIDAD SAN BUENAVENTURA QUE SON LOS QUE ESTAN EJECUTANDO EL CONTRATO CON LA SUPERVISION DE SECRETARIA DE PARTICIPACIÓN Y DESARROLLO SOCIAL; Y EN LA CONVOCATORIA DE LAS ORGANIZACIONES, FUNDACIONES, ASOCIACIONES DE Y PARA PERSONAS CON DISCAPACIDAD PROCURANDO LA ASISTENCIA A LAS DIFERENTES ACTIVIDADES QUE PROPONEN. 2) ASISTENCIA A MESA DE TRABAJO DE ACTORES CLAVES PARA LA AGENDA PUBLICA DE LA POLITICA PUBLICA DE DISCAPACIDAD E INCLUSION SOCIAL DEL DISTRITO DE CARTAGENA DE ACUERDO A OFICIO AMC-OFI-0015578-2023.  ACTIVIDAD QUE SE REALIZÓ EN LAUNIVERSIDAD SAN BUENAVENTURA ENLA QUE ASISTIERON DEPENDENCIAS DE LA ADMINISTRACIÓN DISTRITAL, COMITÉS LOCALES DE DISCAPACIDAD, FUNDACIONES, ASOCIACIONES, ORGANIZACIONES, LIDERES. 3) ASISTENCIA A REUNIÓN PRELIMINAR CONVOCADA POR LA UNIVERSIDAD DE SANBUENAVENTURA CON EL OBJETIVO DE PRESENTAR PUNTOS CLAVE DEL TRABAJO A REALIZAR EN EL MARCO DEL DESARROLLO DE LA AGENDA PUBLICA PARA LA FORMULACIÓN DE LA POLITICA PUBLICA DE DISCAPACIDAD E INCLUSIÓN SOCIAL DEL DISTRITO.  A ESTA REUNIÓN  ASISTIERON LOS REPRESENTANTES DE DISCAPACIDAD DE LAS TRES ALCALDIAS LOCALES Y LOS REPRESENTANTES DE LAS DISCAPACIDADES QUE INTEGRAN LOS COMITÉS LOCALES DE DISCAPACIDAD. 4) ASISTENCIA EN LA UNIVERSIDAD SAN BUENAVENTURA AL LANZAMIENTO DE LA AGENDA PUBLICA DE LA POLITICA PUBLICA DE DISCAPACIDAD E INCLUSIÓN SOCIAL.  ACTIVIDAD A LA QUE ASISTIERON REFERENTES DE DICAPACIDAD DE LAS TRES ALCALDIAS LOCALES, REPRESENTANTES DE DISCAPACIDAD DE LOS COMITÉS LOCALES DE DISCAPACIDAD, ORGAIZACIONES, FUNDACIONES, ASOCIACIONES, DEPENDENCIAS DE LA ADMINISTRACION DISTRITAL, COMUNIDAD EN GENRA. 5) REVISIÓN DE CRONOGRAMA RECIBIDO POR LA UNIVERSIDAD DE SANBUENAVENTURA CON RELACIÓN A POLITICA PUBLICA DE DISCAPACIDAD E INCLUSIÓN SOCIAL Y REUNIÓN CON LA PERSONA ENCARGADA DE APOYO LOGISTICO DE LA UNIVERSIDAD SANBUENAVENTURA PARA COORDINAR ACCIONES EN RELACIÓN AL APOYO DE LA ALCALDIA LOCAL EN  LA CONVOCATORIA DE LAS PERSONAS CON DISCAPACIDAD, ORGANIZACIONES DE Y PARA PERSONAS CON DISCAPACIDAD, CUIDADORES, JUNTAS DE ACCIÓN COMUNAL, ENTRE OTROS,  A LAS DIFERENTES ACTIVIDADES QUE SE  PROGRAMAN PARA LA ELABORACIÓN DE LA POLITICA PÚBLICA.</t>
    </r>
    <r>
      <rPr>
        <sz val="12"/>
        <color rgb="FF7030A0"/>
        <rFont val="Calibri"/>
        <family val="2"/>
        <scheme val="minor"/>
      </rPr>
      <t xml:space="preserve"> 2</t>
    </r>
    <r>
      <rPr>
        <b/>
        <sz val="12"/>
        <color rgb="FF7030A0"/>
        <rFont val="Calibri"/>
        <family val="2"/>
        <scheme val="minor"/>
      </rPr>
      <t>) LA CONTRATISTA DIXIE ARZUZA PARRA</t>
    </r>
    <r>
      <rPr>
        <sz val="12"/>
        <rFont val="Calibri"/>
        <family val="2"/>
        <scheme val="minor"/>
      </rPr>
      <t xml:space="preserve">, Asisitió a Reunión estratégica con personas con discapacidad de la localidad de la Virgen y Turística. 2)  Apoyé y realicé Excel (POAI) y Word para correcciones de Acuerdo Local N° 2 de 2023. 3) Apoyé y realicé la actualización de proyectos en plataforma SUIFP para viabilidad. 3)   en plataforma SUIFP para viabilidad. </t>
    </r>
    <r>
      <rPr>
        <b/>
        <sz val="12"/>
        <color rgb="FFFF0000"/>
        <rFont val="Calibri"/>
        <family val="2"/>
        <scheme val="minor"/>
      </rPr>
      <t>3) EL CONTRATISTA CALEB PATERNINA CANTILLO</t>
    </r>
    <r>
      <rPr>
        <sz val="12"/>
        <rFont val="Calibri"/>
        <family val="2"/>
        <scheme val="minor"/>
      </rPr>
      <t xml:space="preserve">, Se participó en la evaluación del acuerdo local No. 01 sancionado, en el cual se emitieron </t>
    </r>
  </si>
  <si>
    <t xml:space="preserve">2.3.4502.1500.2021130010125 </t>
  </si>
  <si>
    <r>
      <t xml:space="preserve">1) </t>
    </r>
    <r>
      <rPr>
        <b/>
        <sz val="11"/>
        <color rgb="FF7030A0"/>
        <rFont val="Calibri"/>
        <family val="2"/>
        <scheme val="minor"/>
      </rPr>
      <t>LA CONTRATISTA DIXIE ARZUZA PARRA</t>
    </r>
    <r>
      <rPr>
        <sz val="11"/>
        <rFont val="Calibri"/>
        <family val="2"/>
        <scheme val="minor"/>
      </rPr>
      <t xml:space="preserve">, Apoyé y realicé Excel (POAI) y Word para correcciones de Acuerdo Local N° 2 de 2023. 2) Apoyé y realicé la actualización de proyectos en plataforma SUIFP para viabilidad. 2) </t>
    </r>
    <r>
      <rPr>
        <b/>
        <sz val="11"/>
        <color rgb="FFFF0000"/>
        <rFont val="Calibri"/>
        <family val="2"/>
        <scheme val="minor"/>
      </rPr>
      <t xml:space="preserve">EL CONTRATISTA CALEB PATERNINA CANTILLO, </t>
    </r>
    <r>
      <rPr>
        <sz val="11"/>
        <rFont val="Calibri"/>
        <family val="2"/>
        <scheme val="minor"/>
      </rPr>
      <t>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 3)  Se participó en la evaluación del acuerdo local No. 01 sancionado, en el cual se emitieron unas correcciones para su respectiva aprobación correspondiente a la vigencia 2023, de la Localidad de la Virgen y Turística.</t>
    </r>
  </si>
  <si>
    <t>OBSERVACIONES CORTE ABRIL- JUNIO DE 2023</t>
  </si>
  <si>
    <t>Contratistas del equipo psicosocial 1). Han brindado apoyo en el programa Pacto o alianza por la inclusión social y productiva de las personas en condición de discapacidad. asistiendo a la mesa de trabajo de Construcción de Política Pública Distrital de personas en condición de discapacidad. 2). realizan convocatoria para la realización de la Mesa de Trabajo para la Elaboración de la Política Publica de Discapacidad en el Distrito, la cual se llevará a cabo en la localidad de la virgen y turística, Colegio Madre Gabriela de San Martín. 3).Asisten y participacipan en Mesa de Trabajo para la Elaboración de la Política Pública de Discapacidad en el Distrito, la cual tuvo lugar en la Institución Educativa Madre Gabriela de San Martín. 4). se reunen con funcionarios de las Dependencias DADIS y SISBEN, y Representantes de Comité Local de Discapacidad para concertar apoyo de las entidades para brindar espacios a las personas en condición de discapacidad en los diversos trámites en esas dependencias. 5). se lleva acabo reunion funcionarios de secretaria de Participación de desarrollo social, brindando asesoría técnica para operatividad del comité local, lográndose de esta manera a su vez realización de cronograma para MESAS GEIS (Grupo de Enlace Sectorial). 6). En función de gestión y apoyo se realizó reunión con Rosaura Muñoz, profesional Universitaria del DADIS para establecer comunicación y trabajar articuladamente con Dadis, Sisbén. Alcaldía Local y un representante de comité de discapacidad, lo anterior para responder a la solicitud realizada por el comité, en el que requieren priorizar y brindar apoyo a esta población para las gestiones de CERTIFICADO DE DISCAPACIDAD Y SISBÉN.</t>
  </si>
  <si>
    <r>
      <t xml:space="preserve">La contratista </t>
    </r>
    <r>
      <rPr>
        <b/>
        <sz val="14"/>
        <color rgb="FFFFC000"/>
        <rFont val="Calibri"/>
        <family val="2"/>
        <scheme val="minor"/>
      </rPr>
      <t>YERARDI BALLESTEROS CASTILLO</t>
    </r>
    <r>
      <rPr>
        <sz val="14"/>
        <rFont val="Calibri"/>
        <family val="2"/>
        <scheme val="minor"/>
      </rPr>
      <t xml:space="preserve">, asiste a mesa técnica del subcomité temático de jóvenes de especial atención constitucional, en el cual se realizaron intervenciones por parte de los miembros permanentes del subcomitè y se evaluaron los logros alcanzados hasta la fecha de Junio 2023. La contratista </t>
    </r>
    <r>
      <rPr>
        <b/>
        <sz val="14"/>
        <color theme="4" tint="-0.249977111117893"/>
        <rFont val="Calibri"/>
        <family val="2"/>
        <scheme val="minor"/>
      </rPr>
      <t>YULIANA BALDOVINO BARONE</t>
    </r>
    <r>
      <rPr>
        <b/>
        <sz val="14"/>
        <color theme="5"/>
        <rFont val="Calibri"/>
        <family val="2"/>
        <scheme val="minor"/>
      </rPr>
      <t xml:space="preserve">, </t>
    </r>
    <r>
      <rPr>
        <sz val="14"/>
        <rFont val="Calibri"/>
        <family val="2"/>
        <scheme val="minor"/>
      </rPr>
      <t xml:space="preserve">asiste a mesa de trabajo con la MIAF, para la formulación de la politica publica de la primera infancia, infancia , adolescencia y fortalecimiento familiar. La contratista </t>
    </r>
    <r>
      <rPr>
        <b/>
        <sz val="14"/>
        <color rgb="FF00B050"/>
        <rFont val="Calibri"/>
        <family val="2"/>
        <scheme val="minor"/>
      </rPr>
      <t>JENNIE SMITH THOMAS</t>
    </r>
    <r>
      <rPr>
        <sz val="14"/>
        <rFont val="Calibri"/>
        <family val="2"/>
        <scheme val="minor"/>
      </rPr>
      <t>, ha apoyado en el programa enmarcado en Asistencia y Atención Integral a los Niños, Niñas y Adolescentes, se asiste a convocatoria del Subcomité Distrital de Jóvenes de Especial Atención Constitucional, la cual tuvo lugar en el Colegio Fulgencio Lequerica y como Objetivo conocer las necesidades de los jóvenes del barrio Chiquinquirá</t>
    </r>
  </si>
  <si>
    <r>
      <t>Contratista</t>
    </r>
    <r>
      <rPr>
        <b/>
        <sz val="14"/>
        <color rgb="FF7030A0"/>
        <rFont val="Calibri"/>
        <family val="2"/>
        <scheme val="minor"/>
      </rPr>
      <t xml:space="preserve"> DIXIE ARZUZA PARRA</t>
    </r>
    <r>
      <rPr>
        <sz val="14"/>
        <rFont val="Calibri"/>
        <family val="2"/>
        <scheme val="minor"/>
      </rPr>
      <t>, Apoyé y realicé trámite de documentación (Guia de actualización, programación presupuestal, solicitud de actualización), para ajustes de los proyectos en plataforma SUIFP y actualización de los proyectos en la plataforma en mención con base al Acuerdo Local N° 002 de Marzo 2023, liquidado con el Decreto Local N° 002 y N° 003 de correción del 2023.</t>
    </r>
  </si>
  <si>
    <t xml:space="preserve">Hasta la fecha de corte no hay avance del proyecto, ya que continua el proceso de trámite de Solicitudes de Disponibilidad Presupuestal por parte de Secretaría de Planeación. </t>
  </si>
  <si>
    <t>OBSERVACIONES CORTE JULIO- SEPT DE 2023</t>
  </si>
  <si>
    <r>
      <rPr>
        <sz val="11"/>
        <rFont val="Calibri"/>
        <family val="2"/>
        <scheme val="minor"/>
      </rPr>
      <t>Contrato SAMC-ALVT-02-2023</t>
    </r>
    <r>
      <rPr>
        <sz val="11"/>
        <color theme="10"/>
        <rFont val="Calibri"/>
        <family val="2"/>
        <scheme val="minor"/>
      </rPr>
      <t xml:space="preserve">  </t>
    </r>
    <r>
      <rPr>
        <u/>
        <sz val="11"/>
        <color theme="10"/>
        <rFont val="Calibri"/>
        <family val="2"/>
        <scheme val="minor"/>
      </rPr>
      <t xml:space="preserve">                                                                                                                                                                                                                                                   https://community.secop.gov.co/Public/Tendering/ContractDetailView/Index?UniqueIdentifier=CO1.PCCNTR.5381416&amp;AwardContractDetailId=3704709&amp;IsFromMarketplace=False&amp;IsFromContractNotice=True&amp;isModal=true&amp;asPopupView=true#Top</t>
    </r>
  </si>
  <si>
    <t>Elaboración de diseños y estudios para la construcción, mejoramiento, adecuación y/o rehabilitación de las vías en la localidad de la Virgen y turistica</t>
  </si>
  <si>
    <t>Adicional del convenio ALCVT-INV-02-2023                                                                                                                                                                                                                                        https://community.secop.gov.co/Public/Tendering/ContractDetailView/Index?UniqueIdentifier=CO1.PCCNTR.5285900&amp;AwardContractDetailId=3630332&amp;IsFromMarketplace=False&amp;IsFromContractNotice=True&amp;isModal=true&amp;asPopupView=true#Top</t>
  </si>
  <si>
    <t>CONVENIO ALCVT-INV-01-2023                                                                                                                                                                                                                                                     https://community.secop.gov.co/Public/Tendering/ContractDetailView/Index?UniqueIdentifier=CO1.PCCNTR.5286160&amp;AwardContractDetailId=3630362&amp;IsFromMarketplace=False&amp;IsFromContractNotice=True&amp;isModal=true&amp;asPopupView=true#Top</t>
  </si>
  <si>
    <t>CONTRATO Nº ALCVT-INV-03-2023, con link de secop II                                                                                                                                                                                                                  https://community.secop.gov.co/Public/Tendering/ContractDetailView/Index?UniqueIdentifier=CO1.PCCNTR.5310945&amp;AwardContractDetailId=3649743&amp;IsFromMarketplace=False&amp;IsFromContractNotice=True&amp;isModal=true&amp;asPopupView=true#Top</t>
  </si>
  <si>
    <t>CONTRATO Nº ALCVT-INV-03-2023, con link de secop II                                                                                                                                                                                                            https://community.secop.gov.co/Public/Tendering/ContractDetailView/Index?UniqueIdentifier=CO1.PCCNTR.5310945&amp;AwardContractDetailId=3649743&amp;IsFromMarketplace=False&amp;IsFromContractNotice=True&amp;isModal=true&amp;asPopupView=true#Top</t>
  </si>
  <si>
    <t>CONVENIO ALCVT-INV-02-2023                                                                                                                                                                                                                                                     https://community.secop.gov.co/Public/Tendering/ContractDetailView/Index?UniqueIdentifier=CO1.PCCNTR.5285900&amp;AwardContractDetailId=3630332&amp;IsFromMarketplace=False&amp;IsFromContractNotice=True&amp;isModal=true&amp;asPopupView=true#Top</t>
  </si>
  <si>
    <t>CONTRATO SAMC-ALVT-01-2023                                                                                                                                                                                                                                                  https://community.secop.gov.co/Public/Tendering/ContractDetailView/Index?UniqueIdentifier=CO1.PCCNTR.5377815&amp;AwardContractDetailId=3701729&amp;IsFromMarketplace=False&amp;IsFromContractNotice=True&amp;isModal=true&amp;asPopupView=true#Top</t>
  </si>
  <si>
    <t>Hasta la fecha de corte no hay avance en el proyecto, ya que se realiza proceso precontractual.</t>
  </si>
  <si>
    <t>CONTRATO Nº ALCVT-INV-04-2023                                                                                                                                                                                                                                               https://community.secop.gov.co/Public/Tendering/ContractDetailView/Index?UniqueIdentifier=CO1.PCCNTR.5311838&amp;AwardContractDetailId=3660352&amp;IsFromMarketplace=False&amp;IsFromContractNotice=True&amp;isModal=true&amp;asPopupView=true#Top</t>
  </si>
  <si>
    <t>Ejecución presupuestal según giros y/o autorizaciones de giros</t>
  </si>
  <si>
    <t>Reporte de ejecución de actividades del proyecto a sept 30</t>
  </si>
  <si>
    <t>Unidad de medida de la actividad</t>
  </si>
  <si>
    <t>Campaña</t>
  </si>
  <si>
    <t>Aniamles esterilizados</t>
  </si>
  <si>
    <t>Conjunto de profesionales</t>
  </si>
  <si>
    <t>Operativos</t>
  </si>
  <si>
    <t>m2</t>
  </si>
  <si>
    <t>Metros</t>
  </si>
  <si>
    <t>Unidad de medida de los beneficiarios</t>
  </si>
  <si>
    <t>Animales</t>
  </si>
  <si>
    <r>
      <t>mts</t>
    </r>
    <r>
      <rPr>
        <vertAlign val="superscript"/>
        <sz val="11"/>
        <rFont val="Calibri"/>
        <family val="2"/>
        <scheme val="minor"/>
      </rPr>
      <t xml:space="preserve"> 2</t>
    </r>
  </si>
  <si>
    <t>Personas</t>
  </si>
  <si>
    <t>n/P</t>
  </si>
  <si>
    <t>Cómites barriales</t>
  </si>
  <si>
    <t>Familias</t>
  </si>
  <si>
    <t>Conjunto de materiales</t>
  </si>
  <si>
    <t>Evento recreativo</t>
  </si>
  <si>
    <t>Cancha</t>
  </si>
  <si>
    <t>Grupos de participantes</t>
  </si>
  <si>
    <t>N° Emprendimientos</t>
  </si>
  <si>
    <t xml:space="preserve">Conjunto de materiales </t>
  </si>
  <si>
    <t>Sistema de alarma</t>
  </si>
  <si>
    <t>Sistema de comunicación</t>
  </si>
  <si>
    <t>Cámras</t>
  </si>
  <si>
    <t>Conjunto de elementos para formación</t>
  </si>
  <si>
    <t xml:space="preserve">Conjunto de insumos </t>
  </si>
  <si>
    <t>Elementos para capacitación</t>
  </si>
  <si>
    <t>N° de organizaciones</t>
  </si>
  <si>
    <t>Difusión</t>
  </si>
  <si>
    <t>N° campaña y fortalecimiento  organizativo (insumos)</t>
  </si>
  <si>
    <t xml:space="preserve">N° acción afirmativa </t>
  </si>
  <si>
    <t>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</si>
</sst>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quot;$&quot;\ * #,##0.00_-;\-&quot;$&quot;\ * #,##0.00_-;_-&quot;$&quot;\ * &quot;-&quot;??_-;_-@_-"/>
    <numFmt numFmtId="165" formatCode="&quot;$&quot;\ #,##0.00"/>
    <numFmt numFmtId="166" formatCode="&quot;$&quot;\ #,##0"/>
  </numFmts>
  <fonts count="37" x14ac:knownFonts="1">
    <font>
      <sz val="11"/>
      <color theme="1"/>
      <name val="Calibri"/>
      <family val="2"/>
      <scheme val="minor"/>
    </font>
    <font>
      <sz val="11"/>
      <color theme="1"/>
      <name val="Calibri"/>
      <family val="2"/>
      <scheme val="minor"/>
    </font>
    <font>
      <b/>
      <sz val="14"/>
      <name val="Calibri"/>
      <family val="2"/>
      <scheme val="minor"/>
    </font>
    <font>
      <sz val="14"/>
      <name val="Calibri"/>
      <family val="2"/>
      <scheme val="minor"/>
    </font>
    <font>
      <b/>
      <sz val="14"/>
      <color rgb="FFFF0000"/>
      <name val="Calibri"/>
      <family val="2"/>
      <scheme val="minor"/>
    </font>
    <font>
      <b/>
      <sz val="14"/>
      <color theme="1"/>
      <name val="Calibri"/>
      <family val="2"/>
      <scheme val="minor"/>
    </font>
    <font>
      <sz val="14"/>
      <color theme="1"/>
      <name val="Calibri"/>
      <family val="2"/>
      <scheme val="minor"/>
    </font>
    <font>
      <b/>
      <sz val="11"/>
      <name val="Calibri"/>
      <family val="2"/>
      <scheme val="minor"/>
    </font>
    <font>
      <sz val="12"/>
      <name val="Calibri"/>
      <family val="2"/>
      <scheme val="minor"/>
    </font>
    <font>
      <b/>
      <sz val="12"/>
      <name val="Calibri"/>
      <family val="2"/>
      <scheme val="minor"/>
    </font>
    <font>
      <b/>
      <sz val="12"/>
      <color rgb="FFFF0000"/>
      <name val="Calibri"/>
      <family val="2"/>
      <scheme val="minor"/>
    </font>
    <font>
      <sz val="12"/>
      <color theme="1"/>
      <name val="Calibri"/>
      <family val="2"/>
      <scheme val="minor"/>
    </font>
    <font>
      <b/>
      <sz val="12"/>
      <color rgb="FF7030A0"/>
      <name val="Calibri"/>
      <family val="2"/>
      <scheme val="minor"/>
    </font>
    <font>
      <b/>
      <sz val="12"/>
      <color rgb="FFFF3300"/>
      <name val="Calibri"/>
      <family val="2"/>
      <scheme val="minor"/>
    </font>
    <font>
      <sz val="12"/>
      <color rgb="FFFF0000"/>
      <name val="Calibri"/>
      <family val="2"/>
      <scheme val="minor"/>
    </font>
    <font>
      <sz val="12"/>
      <color rgb="FF000000"/>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vertAlign val="superscript"/>
      <sz val="11"/>
      <name val="Calibri"/>
      <family val="2"/>
      <scheme val="minor"/>
    </font>
    <font>
      <sz val="11"/>
      <color rgb="FF000000"/>
      <name val="Calibri"/>
      <family val="2"/>
      <scheme val="minor"/>
    </font>
    <font>
      <b/>
      <sz val="11"/>
      <color rgb="FF7030A0"/>
      <name val="Calibri"/>
      <family val="2"/>
      <scheme val="minor"/>
    </font>
    <font>
      <sz val="12"/>
      <color rgb="FF7030A0"/>
      <name val="Calibri"/>
      <family val="2"/>
      <scheme val="minor"/>
    </font>
    <font>
      <b/>
      <sz val="11"/>
      <color rgb="FF0066FF"/>
      <name val="Calibri"/>
      <family val="2"/>
      <scheme val="minor"/>
    </font>
    <font>
      <b/>
      <sz val="11"/>
      <color rgb="FFFF66FF"/>
      <name val="Calibri"/>
      <family val="2"/>
      <scheme val="minor"/>
    </font>
    <font>
      <b/>
      <sz val="11"/>
      <color theme="5" tint="-0.249977111117893"/>
      <name val="Calibri"/>
      <family val="2"/>
      <scheme val="minor"/>
    </font>
    <font>
      <b/>
      <sz val="11"/>
      <color rgb="FF00B050"/>
      <name val="Calibri"/>
      <family val="2"/>
      <scheme val="minor"/>
    </font>
    <font>
      <b/>
      <sz val="11"/>
      <color rgb="FFFFC000"/>
      <name val="Calibri"/>
      <family val="2"/>
      <scheme val="minor"/>
    </font>
    <font>
      <b/>
      <sz val="11"/>
      <color theme="4" tint="-0.249977111117893"/>
      <name val="Calibri"/>
      <family val="2"/>
      <scheme val="minor"/>
    </font>
    <font>
      <b/>
      <sz val="12"/>
      <color rgb="FFFF33CC"/>
      <name val="Calibri"/>
      <family val="2"/>
      <scheme val="minor"/>
    </font>
    <font>
      <b/>
      <sz val="14"/>
      <color theme="5"/>
      <name val="Calibri"/>
      <family val="2"/>
      <scheme val="minor"/>
    </font>
    <font>
      <b/>
      <sz val="14"/>
      <color rgb="FF7030A0"/>
      <name val="Calibri"/>
      <family val="2"/>
      <scheme val="minor"/>
    </font>
    <font>
      <b/>
      <sz val="14"/>
      <color rgb="FFFFC000"/>
      <name val="Calibri"/>
      <family val="2"/>
      <scheme val="minor"/>
    </font>
    <font>
      <b/>
      <sz val="14"/>
      <color rgb="FF00B050"/>
      <name val="Calibri"/>
      <family val="2"/>
      <scheme val="minor"/>
    </font>
    <font>
      <b/>
      <sz val="14"/>
      <color theme="4" tint="-0.249977111117893"/>
      <name val="Calibri"/>
      <family val="2"/>
      <scheme val="minor"/>
    </font>
    <font>
      <u/>
      <sz val="11"/>
      <color theme="10"/>
      <name val="Calibri"/>
      <family val="2"/>
      <scheme val="minor"/>
    </font>
    <font>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99FF9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5" fillId="0" borderId="0" applyNumberFormat="0" applyFill="0" applyBorder="0" applyAlignment="0" applyProtection="0"/>
  </cellStyleXfs>
  <cellXfs count="447">
    <xf numFmtId="0" fontId="0" fillId="0" borderId="0" xfId="0"/>
    <xf numFmtId="0" fontId="2" fillId="0" borderId="0" xfId="0" applyFont="1" applyAlignment="1">
      <alignment vertical="center"/>
    </xf>
    <xf numFmtId="0" fontId="3" fillId="0" borderId="0" xfId="0" applyFont="1"/>
    <xf numFmtId="0" fontId="2" fillId="2" borderId="1" xfId="0" applyFont="1" applyFill="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center" vertical="center" wrapText="1"/>
    </xf>
    <xf numFmtId="1" fontId="3" fillId="0" borderId="0" xfId="0" applyNumberFormat="1" applyFont="1" applyAlignment="1">
      <alignment horizontal="center" vertical="center"/>
    </xf>
    <xf numFmtId="0" fontId="3" fillId="0" borderId="0" xfId="0" applyFont="1" applyAlignment="1">
      <alignment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10" fontId="8" fillId="2" borderId="1" xfId="2" applyNumberFormat="1" applyFont="1" applyFill="1" applyBorder="1" applyAlignment="1">
      <alignment horizontal="center" vertical="center"/>
    </xf>
    <xf numFmtId="0" fontId="8" fillId="0" borderId="4"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41" fontId="8" fillId="2" borderId="1" xfId="1" applyFont="1" applyFill="1" applyBorder="1" applyAlignment="1">
      <alignment horizontal="center" vertical="center"/>
    </xf>
    <xf numFmtId="0" fontId="8" fillId="0" borderId="4" xfId="0" applyFont="1" applyBorder="1" applyAlignment="1">
      <alignment horizontal="center" vertical="center"/>
    </xf>
    <xf numFmtId="10" fontId="10" fillId="2" borderId="1" xfId="2" applyNumberFormat="1" applyFont="1" applyFill="1" applyBorder="1" applyAlignment="1">
      <alignment horizontal="center" vertical="center"/>
    </xf>
    <xf numFmtId="0" fontId="11" fillId="0" borderId="1" xfId="0" applyFont="1" applyBorder="1" applyAlignment="1">
      <alignment horizontal="center" vertical="center"/>
    </xf>
    <xf numFmtId="10" fontId="10" fillId="4" borderId="4" xfId="2" applyNumberFormat="1" applyFont="1" applyFill="1" applyBorder="1" applyAlignment="1">
      <alignment horizontal="center" vertical="center"/>
    </xf>
    <xf numFmtId="10" fontId="10" fillId="4" borderId="2" xfId="2" applyNumberFormat="1" applyFont="1" applyFill="1" applyBorder="1" applyAlignment="1">
      <alignment horizontal="center" vertical="center"/>
    </xf>
    <xf numFmtId="0" fontId="9" fillId="0" borderId="1" xfId="0" applyFont="1" applyBorder="1" applyAlignment="1">
      <alignment horizontal="center" vertical="center" wrapText="1"/>
    </xf>
    <xf numFmtId="10" fontId="10" fillId="4" borderId="1" xfId="2" applyNumberFormat="1" applyFont="1" applyFill="1" applyBorder="1" applyAlignment="1">
      <alignment horizontal="center" vertical="center"/>
    </xf>
    <xf numFmtId="10" fontId="10" fillId="3" borderId="1" xfId="2" applyNumberFormat="1" applyFont="1" applyFill="1" applyBorder="1" applyAlignment="1">
      <alignment horizontal="center" vertical="center"/>
    </xf>
    <xf numFmtId="41" fontId="8" fillId="0" borderId="1" xfId="1" applyFont="1" applyFill="1" applyBorder="1" applyAlignment="1">
      <alignment horizontal="center" vertical="center"/>
    </xf>
    <xf numFmtId="12" fontId="8" fillId="0" borderId="1" xfId="0" applyNumberFormat="1" applyFont="1" applyBorder="1" applyAlignment="1">
      <alignment horizontal="center" vertical="center"/>
    </xf>
    <xf numFmtId="1" fontId="8" fillId="0" borderId="1" xfId="0" quotePrefix="1" applyNumberFormat="1" applyFont="1" applyBorder="1" applyAlignment="1">
      <alignment horizontal="center" vertical="center"/>
    </xf>
    <xf numFmtId="41" fontId="11" fillId="0" borderId="1" xfId="1" applyFont="1" applyFill="1" applyBorder="1" applyAlignment="1">
      <alignment horizontal="center" vertical="center"/>
    </xf>
    <xf numFmtId="10" fontId="10" fillId="2" borderId="2" xfId="2" applyNumberFormat="1" applyFont="1" applyFill="1" applyBorder="1" applyAlignment="1">
      <alignment horizontal="center" vertical="center"/>
    </xf>
    <xf numFmtId="0" fontId="9" fillId="0" borderId="2" xfId="0" applyFont="1" applyBorder="1" applyAlignment="1">
      <alignment horizontal="center" vertical="center" wrapText="1"/>
    </xf>
    <xf numFmtId="10" fontId="10" fillId="2" borderId="3" xfId="2" applyNumberFormat="1" applyFont="1" applyFill="1" applyBorder="1" applyAlignment="1">
      <alignment horizontal="center" vertical="center"/>
    </xf>
    <xf numFmtId="10" fontId="10" fillId="2" borderId="4" xfId="2" applyNumberFormat="1" applyFont="1" applyFill="1" applyBorder="1" applyAlignment="1">
      <alignment horizontal="center" vertical="center"/>
    </xf>
    <xf numFmtId="10" fontId="10" fillId="0" borderId="3" xfId="0" applyNumberFormat="1" applyFont="1" applyBorder="1" applyAlignment="1">
      <alignment horizontal="center" vertical="center"/>
    </xf>
    <xf numFmtId="10" fontId="10" fillId="0" borderId="1" xfId="0" applyNumberFormat="1" applyFont="1" applyBorder="1" applyAlignment="1">
      <alignment horizontal="center" vertical="center"/>
    </xf>
    <xf numFmtId="10" fontId="10" fillId="4" borderId="1" xfId="0" applyNumberFormat="1" applyFont="1" applyFill="1" applyBorder="1" applyAlignment="1">
      <alignment horizontal="center" vertical="center"/>
    </xf>
    <xf numFmtId="10" fontId="10" fillId="4" borderId="3" xfId="2" applyNumberFormat="1" applyFont="1" applyFill="1" applyBorder="1" applyAlignment="1">
      <alignment horizontal="center" vertical="center"/>
    </xf>
    <xf numFmtId="0" fontId="11" fillId="2" borderId="0" xfId="0" applyFont="1" applyFill="1" applyAlignment="1">
      <alignment horizontal="left" vertical="distributed"/>
    </xf>
    <xf numFmtId="1" fontId="8" fillId="0" borderId="0" xfId="0" applyNumberFormat="1"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1" fontId="8" fillId="2" borderId="0" xfId="0" applyNumberFormat="1" applyFont="1" applyFill="1" applyAlignment="1">
      <alignment horizontal="center" vertical="center"/>
    </xf>
    <xf numFmtId="0" fontId="8" fillId="0" borderId="0" xfId="0" applyFont="1" applyAlignment="1">
      <alignment vertical="center" wrapText="1"/>
    </xf>
    <xf numFmtId="0" fontId="9" fillId="0" borderId="0" xfId="0" applyFont="1" applyAlignment="1">
      <alignment vertical="center"/>
    </xf>
    <xf numFmtId="0" fontId="8" fillId="0" borderId="0" xfId="0" applyFont="1" applyAlignment="1">
      <alignment vertical="center"/>
    </xf>
    <xf numFmtId="0" fontId="8" fillId="2" borderId="0" xfId="0" applyFont="1" applyFill="1" applyAlignment="1">
      <alignment horizontal="center" vertical="center"/>
    </xf>
    <xf numFmtId="10" fontId="8" fillId="2" borderId="0" xfId="0" applyNumberFormat="1" applyFont="1" applyFill="1" applyAlignment="1">
      <alignment horizontal="center" vertical="center"/>
    </xf>
    <xf numFmtId="10" fontId="10" fillId="5" borderId="1" xfId="0" applyNumberFormat="1" applyFont="1" applyFill="1" applyBorder="1" applyAlignment="1">
      <alignment horizontal="center" vertical="center"/>
    </xf>
    <xf numFmtId="10" fontId="10" fillId="2" borderId="15" xfId="2" applyNumberFormat="1" applyFont="1" applyFill="1" applyBorder="1" applyAlignment="1">
      <alignment horizontal="center" vertical="center"/>
    </xf>
    <xf numFmtId="10" fontId="10" fillId="4" borderId="16" xfId="2" applyNumberFormat="1" applyFont="1" applyFill="1" applyBorder="1" applyAlignment="1">
      <alignment horizontal="center" vertical="center"/>
    </xf>
    <xf numFmtId="0" fontId="18" fillId="2" borderId="4" xfId="0" applyFont="1" applyFill="1" applyBorder="1" applyAlignment="1">
      <alignment horizontal="center" vertical="center" wrapText="1"/>
    </xf>
    <xf numFmtId="0" fontId="18" fillId="2" borderId="1" xfId="0" applyFont="1" applyFill="1" applyBorder="1" applyAlignment="1">
      <alignment horizontal="center" vertical="center" wrapText="1"/>
    </xf>
    <xf numFmtId="41" fontId="18" fillId="2" borderId="1" xfId="1" applyFont="1" applyFill="1" applyBorder="1" applyAlignment="1">
      <alignment horizontal="center" vertical="center"/>
    </xf>
    <xf numFmtId="0" fontId="18" fillId="2" borderId="4" xfId="1" applyNumberFormat="1" applyFont="1" applyFill="1" applyBorder="1" applyAlignment="1">
      <alignment horizontal="center" vertical="center"/>
    </xf>
    <xf numFmtId="0" fontId="18" fillId="2" borderId="1" xfId="1" applyNumberFormat="1" applyFont="1" applyFill="1" applyBorder="1" applyAlignment="1">
      <alignment horizontal="center" vertical="center"/>
    </xf>
    <xf numFmtId="0" fontId="14" fillId="2" borderId="1" xfId="0" applyFont="1" applyFill="1" applyBorder="1" applyAlignment="1">
      <alignment horizontal="center" vertical="center"/>
    </xf>
    <xf numFmtId="41" fontId="14" fillId="2" borderId="1" xfId="1" applyFont="1" applyFill="1" applyBorder="1" applyAlignment="1">
      <alignment horizontal="center" vertical="center"/>
    </xf>
    <xf numFmtId="0" fontId="18" fillId="2" borderId="1" xfId="0" applyFont="1" applyFill="1" applyBorder="1" applyAlignment="1">
      <alignment vertical="center" wrapText="1"/>
    </xf>
    <xf numFmtId="10" fontId="10" fillId="2" borderId="11" xfId="2" applyNumberFormat="1" applyFont="1" applyFill="1" applyBorder="1" applyAlignment="1">
      <alignment horizontal="center" vertical="center"/>
    </xf>
    <xf numFmtId="0" fontId="18" fillId="2" borderId="1" xfId="0" applyFont="1" applyFill="1" applyBorder="1" applyAlignment="1">
      <alignment horizontal="center" vertical="center"/>
    </xf>
    <xf numFmtId="0" fontId="18" fillId="0" borderId="1" xfId="0" applyFont="1" applyBorder="1" applyAlignment="1">
      <alignment horizontal="center" vertical="center" wrapText="1"/>
    </xf>
    <xf numFmtId="0" fontId="8" fillId="2" borderId="1" xfId="1" applyNumberFormat="1" applyFont="1" applyFill="1" applyBorder="1" applyAlignment="1">
      <alignment horizontal="center" vertical="center"/>
    </xf>
    <xf numFmtId="0" fontId="20" fillId="2" borderId="1" xfId="0" applyFont="1" applyFill="1" applyBorder="1" applyAlignment="1">
      <alignment horizontal="center" vertical="center" wrapText="1"/>
    </xf>
    <xf numFmtId="165" fontId="2" fillId="0" borderId="0" xfId="0" applyNumberFormat="1" applyFont="1" applyAlignment="1">
      <alignment vertical="center"/>
    </xf>
    <xf numFmtId="165" fontId="8" fillId="0" borderId="0" xfId="1" applyNumberFormat="1" applyFont="1" applyFill="1" applyBorder="1" applyAlignment="1">
      <alignment horizontal="center" vertical="center"/>
    </xf>
    <xf numFmtId="165" fontId="8" fillId="0" borderId="0" xfId="0" applyNumberFormat="1" applyFont="1" applyAlignment="1">
      <alignment horizontal="center" vertical="center"/>
    </xf>
    <xf numFmtId="165" fontId="3" fillId="0" borderId="0" xfId="0" applyNumberFormat="1" applyFont="1" applyAlignment="1">
      <alignment horizontal="center" vertical="center"/>
    </xf>
    <xf numFmtId="0" fontId="4" fillId="2" borderId="1" xfId="0" applyFont="1" applyFill="1" applyBorder="1" applyAlignment="1">
      <alignment horizontal="center" vertical="center" wrapText="1"/>
    </xf>
    <xf numFmtId="1" fontId="18" fillId="0" borderId="1" xfId="0" quotePrefix="1" applyNumberFormat="1" applyFont="1" applyBorder="1" applyAlignment="1">
      <alignment horizontal="center" vertical="center" wrapText="1"/>
    </xf>
    <xf numFmtId="1" fontId="18" fillId="0" borderId="1" xfId="0" quotePrefix="1" applyNumberFormat="1" applyFont="1" applyBorder="1" applyAlignment="1">
      <alignment horizontal="center" vertical="center"/>
    </xf>
    <xf numFmtId="0" fontId="18" fillId="0" borderId="1" xfId="0" quotePrefix="1" applyFont="1" applyBorder="1" applyAlignment="1">
      <alignment horizontal="center" vertical="center"/>
    </xf>
    <xf numFmtId="0" fontId="18" fillId="0" borderId="1" xfId="0" applyFont="1" applyBorder="1" applyAlignment="1">
      <alignment horizontal="center" vertical="center"/>
    </xf>
    <xf numFmtId="41" fontId="0" fillId="0" borderId="10" xfId="1" applyFont="1" applyFill="1" applyBorder="1" applyAlignment="1">
      <alignment horizontal="center" vertical="center"/>
    </xf>
    <xf numFmtId="0" fontId="11" fillId="0" borderId="1" xfId="1" applyNumberFormat="1" applyFont="1" applyFill="1" applyBorder="1" applyAlignment="1">
      <alignment horizontal="center" vertical="center"/>
    </xf>
    <xf numFmtId="41" fontId="18" fillId="0" borderId="1" xfId="1" applyFont="1" applyFill="1" applyBorder="1" applyAlignment="1">
      <alignment horizontal="center" vertical="center"/>
    </xf>
    <xf numFmtId="0" fontId="18" fillId="0" borderId="1" xfId="1" applyNumberFormat="1" applyFont="1" applyFill="1" applyBorder="1" applyAlignment="1">
      <alignment horizontal="center" vertical="center"/>
    </xf>
    <xf numFmtId="10" fontId="11" fillId="2" borderId="1" xfId="2" applyNumberFormat="1" applyFont="1" applyFill="1" applyBorder="1" applyAlignment="1">
      <alignment horizontal="center" vertical="center"/>
    </xf>
    <xf numFmtId="10" fontId="10" fillId="2" borderId="17" xfId="2" applyNumberFormat="1" applyFont="1" applyFill="1" applyBorder="1" applyAlignment="1">
      <alignment horizontal="center" vertical="center"/>
    </xf>
    <xf numFmtId="0" fontId="0" fillId="2" borderId="1" xfId="0" applyFill="1" applyBorder="1" applyAlignment="1">
      <alignment vertical="distributed"/>
    </xf>
    <xf numFmtId="0" fontId="3" fillId="0" borderId="1" xfId="0" applyFont="1" applyBorder="1" applyAlignment="1">
      <alignment horizontal="center" wrapText="1"/>
    </xf>
    <xf numFmtId="0" fontId="3" fillId="0" borderId="0" xfId="0" applyFont="1" applyAlignment="1">
      <alignment horizontal="center" wrapText="1"/>
    </xf>
    <xf numFmtId="0" fontId="18" fillId="0" borderId="4" xfId="0" applyFont="1" applyBorder="1" applyAlignment="1">
      <alignment horizontal="center" vertical="center"/>
    </xf>
    <xf numFmtId="0" fontId="18" fillId="0" borderId="4" xfId="0" applyFont="1" applyBorder="1" applyAlignment="1">
      <alignment horizontal="center" vertical="center" wrapText="1"/>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xf>
    <xf numFmtId="1" fontId="8" fillId="0" borderId="4" xfId="0" quotePrefix="1" applyNumberFormat="1" applyFont="1" applyBorder="1" applyAlignment="1">
      <alignment horizontal="center" vertical="center"/>
    </xf>
    <xf numFmtId="1" fontId="18" fillId="0" borderId="4" xfId="0" quotePrefix="1" applyNumberFormat="1" applyFont="1" applyBorder="1" applyAlignment="1">
      <alignment horizontal="center" vertical="center" wrapText="1"/>
    </xf>
    <xf numFmtId="0" fontId="18" fillId="2" borderId="2" xfId="0" applyFont="1" applyFill="1" applyBorder="1" applyAlignment="1">
      <alignment horizontal="center" vertical="center" wrapText="1"/>
    </xf>
    <xf numFmtId="0" fontId="18" fillId="0" borderId="4" xfId="0" quotePrefix="1" applyFont="1" applyBorder="1" applyAlignment="1">
      <alignment horizontal="center" vertical="center"/>
    </xf>
    <xf numFmtId="0" fontId="0" fillId="0" borderId="4" xfId="0" applyBorder="1" applyAlignment="1">
      <alignment horizontal="center" vertical="center" wrapText="1"/>
    </xf>
    <xf numFmtId="0" fontId="8" fillId="0" borderId="1" xfId="0" quotePrefix="1" applyFont="1" applyBorder="1" applyAlignment="1">
      <alignment horizontal="center" vertical="center" wrapText="1"/>
    </xf>
    <xf numFmtId="1" fontId="18" fillId="0" borderId="4" xfId="0" quotePrefix="1" applyNumberFormat="1" applyFont="1" applyBorder="1" applyAlignment="1">
      <alignment horizontal="center" vertical="center"/>
    </xf>
    <xf numFmtId="166" fontId="11" fillId="0" borderId="1" xfId="0" quotePrefix="1" applyNumberFormat="1" applyFont="1" applyBorder="1" applyAlignment="1">
      <alignment horizontal="center" vertical="center"/>
    </xf>
    <xf numFmtId="166" fontId="18" fillId="0" borderId="1" xfId="0" quotePrefix="1" applyNumberFormat="1" applyFont="1" applyBorder="1" applyAlignment="1">
      <alignment horizontal="center" vertical="center"/>
    </xf>
    <xf numFmtId="166" fontId="18" fillId="0" borderId="4" xfId="0" quotePrefix="1" applyNumberFormat="1" applyFont="1" applyBorder="1" applyAlignment="1">
      <alignment horizontal="center" vertical="center"/>
    </xf>
    <xf numFmtId="166" fontId="11" fillId="0" borderId="0" xfId="0" applyNumberFormat="1" applyFont="1" applyAlignment="1">
      <alignment horizontal="center" vertical="center"/>
    </xf>
    <xf numFmtId="166" fontId="6" fillId="0" borderId="0" xfId="0" applyNumberFormat="1" applyFont="1" applyAlignment="1">
      <alignment horizontal="center" vertical="center"/>
    </xf>
    <xf numFmtId="166" fontId="2" fillId="0" borderId="0" xfId="0" applyNumberFormat="1" applyFont="1" applyAlignment="1">
      <alignment horizontal="center" vertical="center"/>
    </xf>
    <xf numFmtId="0" fontId="3" fillId="0" borderId="2" xfId="0" applyFont="1" applyBorder="1" applyAlignment="1">
      <alignment horizontal="center" wrapText="1"/>
    </xf>
    <xf numFmtId="0" fontId="9" fillId="0" borderId="1" xfId="0" applyFont="1" applyBorder="1" applyAlignment="1">
      <alignment vertical="center" wrapText="1"/>
    </xf>
    <xf numFmtId="1" fontId="8" fillId="0" borderId="1" xfId="0" quotePrefix="1" applyNumberFormat="1" applyFont="1" applyBorder="1" applyAlignment="1">
      <alignment vertical="center" wrapText="1"/>
    </xf>
    <xf numFmtId="1" fontId="8" fillId="2" borderId="1" xfId="0" quotePrefix="1" applyNumberFormat="1" applyFont="1" applyFill="1" applyBorder="1" applyAlignment="1">
      <alignment vertical="center"/>
    </xf>
    <xf numFmtId="1" fontId="8" fillId="0" borderId="1" xfId="0" quotePrefix="1" applyNumberFormat="1" applyFont="1" applyBorder="1" applyAlignment="1">
      <alignment vertical="center"/>
    </xf>
    <xf numFmtId="0" fontId="3" fillId="0" borderId="1" xfId="0" applyFont="1" applyBorder="1"/>
    <xf numFmtId="1" fontId="10" fillId="0" borderId="1" xfId="0" quotePrefix="1" applyNumberFormat="1" applyFont="1" applyBorder="1" applyAlignment="1">
      <alignment vertical="center"/>
    </xf>
    <xf numFmtId="165" fontId="8" fillId="0" borderId="1" xfId="0" quotePrefix="1" applyNumberFormat="1" applyFont="1" applyBorder="1" applyAlignment="1">
      <alignment vertical="center"/>
    </xf>
    <xf numFmtId="41" fontId="8" fillId="2" borderId="1" xfId="1" applyFont="1" applyFill="1" applyBorder="1" applyAlignment="1">
      <alignment vertical="center" wrapText="1"/>
    </xf>
    <xf numFmtId="0" fontId="18" fillId="0" borderId="9" xfId="0" applyFont="1" applyBorder="1" applyAlignment="1">
      <alignment vertical="center" wrapText="1"/>
    </xf>
    <xf numFmtId="0" fontId="3" fillId="0" borderId="4" xfId="0" applyFont="1" applyBorder="1" applyAlignment="1">
      <alignment horizontal="center" wrapText="1"/>
    </xf>
    <xf numFmtId="1" fontId="8" fillId="2" borderId="1" xfId="0" quotePrefix="1" applyNumberFormat="1" applyFont="1" applyFill="1" applyBorder="1" applyAlignment="1">
      <alignment horizontal="center" vertical="center"/>
    </xf>
    <xf numFmtId="0" fontId="18" fillId="2" borderId="3" xfId="0" applyFont="1" applyFill="1" applyBorder="1" applyAlignment="1">
      <alignment horizontal="center" vertical="center"/>
    </xf>
    <xf numFmtId="1" fontId="8" fillId="2" borderId="4" xfId="0" quotePrefix="1" applyNumberFormat="1" applyFont="1" applyFill="1" applyBorder="1" applyAlignment="1">
      <alignment horizontal="center" vertical="center"/>
    </xf>
    <xf numFmtId="0" fontId="18" fillId="0" borderId="2" xfId="0" applyFont="1" applyBorder="1" applyAlignment="1">
      <alignment horizontal="center" vertical="center"/>
    </xf>
    <xf numFmtId="0" fontId="2" fillId="2" borderId="0" xfId="0" applyFont="1" applyFill="1" applyAlignment="1">
      <alignment vertical="center"/>
    </xf>
    <xf numFmtId="1" fontId="10" fillId="2" borderId="1" xfId="0" quotePrefix="1" applyNumberFormat="1" applyFont="1" applyFill="1" applyBorder="1" applyAlignment="1">
      <alignment vertical="center"/>
    </xf>
    <xf numFmtId="0" fontId="8"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165" fontId="2" fillId="2" borderId="8" xfId="0" applyNumberFormat="1"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0" fontId="2" fillId="2" borderId="13" xfId="0" applyFont="1" applyFill="1" applyBorder="1" applyAlignment="1">
      <alignment horizontal="center" vertical="center" wrapText="1"/>
    </xf>
    <xf numFmtId="1" fontId="2" fillId="2" borderId="6"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7" fillId="2" borderId="10" xfId="0" applyFont="1" applyFill="1" applyBorder="1" applyAlignment="1">
      <alignment vertical="center" wrapText="1"/>
    </xf>
    <xf numFmtId="0" fontId="7" fillId="2" borderId="1" xfId="0" applyFont="1" applyFill="1" applyBorder="1" applyAlignment="1">
      <alignment horizontal="center" vertical="center" wrapText="1"/>
    </xf>
    <xf numFmtId="0" fontId="3" fillId="2" borderId="0" xfId="0" applyFont="1" applyFill="1" applyAlignment="1">
      <alignment vertical="center"/>
    </xf>
    <xf numFmtId="0" fontId="8" fillId="2" borderId="1" xfId="0" applyFont="1" applyFill="1" applyBorder="1" applyAlignment="1">
      <alignment horizontal="center" vertical="center" wrapText="1"/>
    </xf>
    <xf numFmtId="166" fontId="2" fillId="0" borderId="0" xfId="0" applyNumberFormat="1" applyFont="1" applyAlignment="1">
      <alignment vertical="center"/>
    </xf>
    <xf numFmtId="166" fontId="2" fillId="2" borderId="18" xfId="0" applyNumberFormat="1" applyFont="1" applyFill="1" applyBorder="1" applyAlignment="1">
      <alignment horizontal="center" vertical="center" wrapText="1"/>
    </xf>
    <xf numFmtId="166" fontId="8" fillId="0" borderId="1" xfId="0" quotePrefix="1" applyNumberFormat="1" applyFont="1" applyBorder="1" applyAlignment="1">
      <alignment horizontal="center" vertical="center"/>
    </xf>
    <xf numFmtId="166" fontId="8" fillId="0" borderId="1" xfId="0" quotePrefix="1" applyNumberFormat="1" applyFont="1" applyBorder="1" applyAlignment="1">
      <alignment vertical="center"/>
    </xf>
    <xf numFmtId="166" fontId="18" fillId="0" borderId="12" xfId="0" applyNumberFormat="1" applyFont="1" applyBorder="1" applyAlignment="1">
      <alignment horizontal="center" vertical="center"/>
    </xf>
    <xf numFmtId="166" fontId="8" fillId="2" borderId="0" xfId="0" applyNumberFormat="1" applyFont="1" applyFill="1" applyAlignment="1">
      <alignment horizontal="center" vertical="center"/>
    </xf>
    <xf numFmtId="166" fontId="8" fillId="0" borderId="0" xfId="0" applyNumberFormat="1" applyFont="1" applyAlignment="1">
      <alignment horizontal="center" vertical="center"/>
    </xf>
    <xf numFmtId="166" fontId="3" fillId="0" borderId="0" xfId="0" applyNumberFormat="1" applyFont="1" applyAlignment="1">
      <alignment horizontal="center" vertical="center"/>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3" fillId="0" borderId="1" xfId="0" applyFont="1" applyBorder="1" applyAlignment="1">
      <alignment horizontal="center"/>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5" xfId="0" applyFont="1" applyBorder="1" applyAlignment="1">
      <alignment horizontal="center" vertical="center" wrapText="1"/>
    </xf>
    <xf numFmtId="0" fontId="3" fillId="0" borderId="4" xfId="0" applyFont="1" applyBorder="1" applyAlignment="1">
      <alignment horizontal="center"/>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166" fontId="18" fillId="0" borderId="4" xfId="0" applyNumberFormat="1" applyFont="1" applyBorder="1" applyAlignment="1">
      <alignment horizontal="center" vertical="center" wrapText="1"/>
    </xf>
    <xf numFmtId="166" fontId="18" fillId="0" borderId="1" xfId="0" applyNumberFormat="1" applyFont="1" applyBorder="1" applyAlignment="1">
      <alignment horizontal="center" vertical="center" wrapText="1"/>
    </xf>
    <xf numFmtId="0" fontId="18" fillId="0" borderId="4" xfId="0" applyFont="1" applyBorder="1" applyAlignment="1">
      <alignment horizontal="center" vertical="center" wrapText="1"/>
    </xf>
    <xf numFmtId="0" fontId="18" fillId="0" borderId="1" xfId="0" applyFont="1" applyBorder="1" applyAlignment="1">
      <alignment horizontal="center" vertical="center" wrapText="1"/>
    </xf>
    <xf numFmtId="0" fontId="8" fillId="0" borderId="1" xfId="0" quotePrefix="1" applyFont="1" applyBorder="1" applyAlignment="1">
      <alignment horizontal="center" vertical="center" wrapText="1"/>
    </xf>
    <xf numFmtId="0" fontId="18" fillId="2" borderId="1" xfId="0" applyFont="1" applyFill="1" applyBorder="1" applyAlignment="1">
      <alignment horizontal="center" vertical="center" wrapText="1"/>
    </xf>
    <xf numFmtId="0" fontId="3" fillId="0" borderId="12"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18" fillId="0" borderId="10" xfId="0" applyFont="1" applyBorder="1" applyAlignment="1">
      <alignment horizontal="center"/>
    </xf>
    <xf numFmtId="0" fontId="35" fillId="0" borderId="1" xfId="4" applyBorder="1" applyAlignment="1">
      <alignment horizontal="center" vertical="center" wrapText="1"/>
    </xf>
    <xf numFmtId="41" fontId="8" fillId="2"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alignmen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8" fillId="2" borderId="1" xfId="0" applyFont="1" applyFill="1" applyBorder="1" applyAlignment="1">
      <alignment horizontal="center" vertical="center"/>
    </xf>
    <xf numFmtId="10" fontId="8" fillId="2" borderId="1" xfId="2" applyNumberFormat="1" applyFont="1" applyFill="1" applyBorder="1" applyAlignment="1">
      <alignment horizontal="center" vertical="center"/>
    </xf>
    <xf numFmtId="1" fontId="8" fillId="0" borderId="1" xfId="0" quotePrefix="1" applyNumberFormat="1" applyFont="1" applyBorder="1" applyAlignment="1">
      <alignment horizontal="center" vertical="center" wrapText="1"/>
    </xf>
    <xf numFmtId="1" fontId="8" fillId="0" borderId="1" xfId="0" quotePrefix="1" applyNumberFormat="1" applyFont="1" applyBorder="1" applyAlignment="1">
      <alignment horizontal="center" vertical="center"/>
    </xf>
    <xf numFmtId="0" fontId="8" fillId="0" borderId="1" xfId="0" applyFont="1" applyBorder="1" applyAlignment="1">
      <alignment horizontal="center" vertical="center"/>
    </xf>
    <xf numFmtId="0" fontId="14" fillId="0" borderId="1"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1" fontId="8" fillId="0" borderId="3" xfId="0" applyNumberFormat="1" applyFont="1" applyBorder="1" applyAlignment="1">
      <alignment horizontal="center" vertical="center"/>
    </xf>
    <xf numFmtId="1" fontId="8" fillId="0" borderId="4" xfId="0" applyNumberFormat="1" applyFont="1" applyBorder="1" applyAlignment="1">
      <alignment horizontal="center" vertical="center"/>
    </xf>
    <xf numFmtId="41" fontId="10" fillId="2" borderId="10" xfId="1" applyFont="1" applyFill="1" applyBorder="1" applyAlignment="1">
      <alignment horizontal="center" vertical="center"/>
    </xf>
    <xf numFmtId="41" fontId="10" fillId="2" borderId="19" xfId="1" applyFont="1" applyFill="1" applyBorder="1" applyAlignment="1">
      <alignment horizontal="center" vertical="center"/>
    </xf>
    <xf numFmtId="41" fontId="10" fillId="2" borderId="15" xfId="1" applyFont="1" applyFill="1" applyBorder="1" applyAlignment="1">
      <alignment horizontal="center" vertical="center"/>
    </xf>
    <xf numFmtId="0" fontId="3" fillId="0" borderId="2" xfId="0" applyFont="1" applyBorder="1" applyAlignment="1">
      <alignment horizont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0" borderId="4" xfId="0" applyFont="1" applyBorder="1" applyAlignment="1">
      <alignment horizontal="center" wrapText="1"/>
    </xf>
    <xf numFmtId="0" fontId="18" fillId="0" borderId="1" xfId="0" applyFont="1" applyBorder="1" applyAlignment="1">
      <alignment horizontal="center" wrapText="1"/>
    </xf>
    <xf numFmtId="10" fontId="10" fillId="2" borderId="1" xfId="2" applyNumberFormat="1" applyFont="1" applyFill="1" applyBorder="1" applyAlignment="1">
      <alignment horizontal="center" vertical="center"/>
    </xf>
    <xf numFmtId="1" fontId="8" fillId="2" borderId="1" xfId="0" quotePrefix="1" applyNumberFormat="1"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10" fontId="8" fillId="2" borderId="2" xfId="2" applyNumberFormat="1" applyFont="1" applyFill="1" applyBorder="1" applyAlignment="1">
      <alignment horizontal="center" vertical="center"/>
    </xf>
    <xf numFmtId="10" fontId="8" fillId="2" borderId="3" xfId="2" applyNumberFormat="1" applyFont="1" applyFill="1" applyBorder="1" applyAlignment="1">
      <alignment horizontal="center" vertical="center"/>
    </xf>
    <xf numFmtId="10" fontId="8" fillId="2" borderId="4" xfId="2" applyNumberFormat="1" applyFont="1" applyFill="1" applyBorder="1" applyAlignment="1">
      <alignment horizontal="center" vertical="center"/>
    </xf>
    <xf numFmtId="0" fontId="18" fillId="0" borderId="2" xfId="0" quotePrefix="1" applyFont="1" applyBorder="1" applyAlignment="1">
      <alignment horizontal="center" vertical="center" wrapText="1"/>
    </xf>
    <xf numFmtId="0" fontId="18" fillId="0" borderId="3" xfId="0" quotePrefix="1" applyFont="1" applyBorder="1" applyAlignment="1">
      <alignment horizontal="center" vertical="center" wrapText="1"/>
    </xf>
    <xf numFmtId="0" fontId="8" fillId="2" borderId="3" xfId="0" applyFont="1" applyFill="1" applyBorder="1" applyAlignment="1">
      <alignment horizontal="center" vertical="center"/>
    </xf>
    <xf numFmtId="0" fontId="18" fillId="0" borderId="2" xfId="1" quotePrefix="1" applyNumberFormat="1" applyFont="1" applyFill="1" applyBorder="1" applyAlignment="1">
      <alignment horizontal="center" vertical="center" wrapText="1"/>
    </xf>
    <xf numFmtId="0" fontId="18" fillId="0" borderId="3" xfId="1" applyNumberFormat="1" applyFont="1" applyFill="1" applyBorder="1" applyAlignment="1">
      <alignment horizontal="center" vertical="center"/>
    </xf>
    <xf numFmtId="0" fontId="18" fillId="0" borderId="4" xfId="1" applyNumberFormat="1" applyFont="1" applyFill="1" applyBorder="1" applyAlignment="1">
      <alignment horizontal="center" vertical="center"/>
    </xf>
    <xf numFmtId="0" fontId="18" fillId="2" borderId="1"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wrapText="1"/>
    </xf>
    <xf numFmtId="1" fontId="18" fillId="2" borderId="4" xfId="0" applyNumberFormat="1" applyFont="1" applyFill="1" applyBorder="1" applyAlignment="1">
      <alignment horizontal="center" vertical="center"/>
    </xf>
    <xf numFmtId="1" fontId="18" fillId="2" borderId="1" xfId="0" applyNumberFormat="1" applyFont="1" applyFill="1" applyBorder="1" applyAlignment="1">
      <alignment horizontal="center" vertical="center"/>
    </xf>
    <xf numFmtId="1" fontId="18" fillId="0" borderId="3" xfId="0" applyNumberFormat="1" applyFont="1" applyBorder="1" applyAlignment="1">
      <alignment horizontal="center" vertical="center"/>
    </xf>
    <xf numFmtId="1" fontId="18" fillId="0" borderId="4" xfId="0" applyNumberFormat="1" applyFont="1" applyBorder="1" applyAlignment="1">
      <alignment horizontal="center" vertical="center"/>
    </xf>
    <xf numFmtId="166" fontId="18" fillId="0" borderId="2" xfId="0" quotePrefix="1" applyNumberFormat="1" applyFont="1" applyBorder="1" applyAlignment="1">
      <alignment horizontal="center" vertical="center"/>
    </xf>
    <xf numFmtId="166" fontId="18" fillId="0" borderId="3" xfId="0" quotePrefix="1" applyNumberFormat="1" applyFont="1" applyBorder="1" applyAlignment="1">
      <alignment horizontal="center" vertical="center"/>
    </xf>
    <xf numFmtId="166" fontId="18" fillId="0" borderId="4" xfId="0" applyNumberFormat="1" applyFont="1" applyBorder="1" applyAlignment="1">
      <alignment horizontal="center" vertical="center"/>
    </xf>
    <xf numFmtId="0" fontId="18" fillId="0" borderId="3" xfId="0" applyFont="1" applyBorder="1" applyAlignment="1">
      <alignment horizontal="center" vertical="center" wrapText="1"/>
    </xf>
    <xf numFmtId="165" fontId="8" fillId="0" borderId="1" xfId="3" quotePrefix="1" applyNumberFormat="1" applyFont="1" applyBorder="1" applyAlignment="1">
      <alignment horizontal="center" vertical="center"/>
    </xf>
    <xf numFmtId="166" fontId="11" fillId="0" borderId="1" xfId="0" quotePrefix="1" applyNumberFormat="1" applyFont="1" applyBorder="1" applyAlignment="1">
      <alignment horizontal="center" vertical="center"/>
    </xf>
    <xf numFmtId="165" fontId="18" fillId="0" borderId="4" xfId="1" applyNumberFormat="1" applyFont="1" applyFill="1" applyBorder="1" applyAlignment="1">
      <alignment horizontal="center" vertical="center"/>
    </xf>
    <xf numFmtId="165" fontId="18" fillId="0" borderId="1" xfId="1" applyNumberFormat="1" applyFont="1" applyFill="1" applyBorder="1" applyAlignment="1">
      <alignment horizontal="center" vertical="center"/>
    </xf>
    <xf numFmtId="166" fontId="18" fillId="0" borderId="1" xfId="1" quotePrefix="1" applyNumberFormat="1" applyFont="1" applyFill="1" applyBorder="1" applyAlignment="1">
      <alignment horizontal="center" vertical="center"/>
    </xf>
    <xf numFmtId="166" fontId="18" fillId="0" borderId="1" xfId="1" applyNumberFormat="1" applyFont="1" applyFill="1" applyBorder="1" applyAlignment="1">
      <alignment horizontal="center" vertical="center"/>
    </xf>
    <xf numFmtId="1" fontId="18" fillId="0" borderId="2" xfId="0" applyNumberFormat="1" applyFont="1" applyBorder="1" applyAlignment="1">
      <alignment horizontal="center" vertical="center"/>
    </xf>
    <xf numFmtId="0" fontId="18" fillId="0" borderId="3" xfId="0" applyFont="1" applyBorder="1" applyAlignment="1">
      <alignment horizontal="center" vertical="center"/>
    </xf>
    <xf numFmtId="1" fontId="18" fillId="0" borderId="3" xfId="0" quotePrefix="1" applyNumberFormat="1" applyFont="1" applyBorder="1" applyAlignment="1">
      <alignment horizontal="center" vertical="center" wrapText="1"/>
    </xf>
    <xf numFmtId="1" fontId="18" fillId="0" borderId="4" xfId="0" quotePrefix="1" applyNumberFormat="1" applyFont="1" applyBorder="1" applyAlignment="1">
      <alignment horizontal="center" vertical="center" wrapText="1"/>
    </xf>
    <xf numFmtId="0" fontId="18" fillId="0" borderId="2" xfId="0" applyFont="1" applyBorder="1" applyAlignment="1">
      <alignment horizontal="center" vertical="center"/>
    </xf>
    <xf numFmtId="166" fontId="18" fillId="0" borderId="4" xfId="1" applyNumberFormat="1" applyFont="1" applyFill="1" applyBorder="1" applyAlignment="1">
      <alignment horizontal="center" vertical="center"/>
    </xf>
    <xf numFmtId="166" fontId="18" fillId="0" borderId="2" xfId="1" quotePrefix="1" applyNumberFormat="1" applyFont="1" applyFill="1" applyBorder="1" applyAlignment="1">
      <alignment horizontal="center" vertical="center"/>
    </xf>
    <xf numFmtId="166" fontId="18" fillId="0" borderId="3" xfId="1" applyNumberFormat="1" applyFont="1" applyFill="1" applyBorder="1" applyAlignment="1">
      <alignment horizontal="center" vertical="center"/>
    </xf>
    <xf numFmtId="1" fontId="18" fillId="2" borderId="3" xfId="0" applyNumberFormat="1" applyFont="1" applyFill="1" applyBorder="1" applyAlignment="1">
      <alignment horizontal="center" vertical="center"/>
    </xf>
    <xf numFmtId="1" fontId="18" fillId="2" borderId="4" xfId="0" applyNumberFormat="1" applyFont="1" applyFill="1" applyBorder="1" applyAlignment="1">
      <alignment horizontal="center" vertical="center" wrapText="1"/>
    </xf>
    <xf numFmtId="1" fontId="18" fillId="2" borderId="1" xfId="0" applyNumberFormat="1" applyFont="1" applyFill="1" applyBorder="1" applyAlignment="1">
      <alignment horizontal="center" vertical="center" wrapText="1"/>
    </xf>
    <xf numFmtId="1" fontId="8" fillId="0" borderId="2" xfId="0" quotePrefix="1" applyNumberFormat="1" applyFont="1" applyBorder="1" applyAlignment="1">
      <alignment horizontal="center" vertical="center"/>
    </xf>
    <xf numFmtId="1" fontId="8" fillId="0" borderId="4" xfId="0" quotePrefix="1" applyNumberFormat="1" applyFont="1" applyBorder="1" applyAlignment="1">
      <alignment horizontal="center" vertical="center"/>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8" fillId="0" borderId="2" xfId="0" applyFont="1" applyBorder="1" applyAlignment="1">
      <alignment horizontal="center" vertical="center" wrapText="1"/>
    </xf>
    <xf numFmtId="165" fontId="18" fillId="2" borderId="4" xfId="1" applyNumberFormat="1" applyFont="1" applyFill="1" applyBorder="1" applyAlignment="1">
      <alignment horizontal="center" vertical="center"/>
    </xf>
    <xf numFmtId="165" fontId="18" fillId="2" borderId="1" xfId="1" applyNumberFormat="1" applyFont="1" applyFill="1" applyBorder="1" applyAlignment="1">
      <alignment horizontal="center" vertical="center"/>
    </xf>
    <xf numFmtId="0" fontId="18" fillId="0" borderId="2" xfId="0" applyFont="1" applyBorder="1" applyAlignment="1">
      <alignment horizontal="center" vertical="center" wrapText="1"/>
    </xf>
    <xf numFmtId="0" fontId="10" fillId="5" borderId="1" xfId="0" applyFont="1" applyFill="1" applyBorder="1" applyAlignment="1">
      <alignment horizontal="center" vertical="center"/>
    </xf>
    <xf numFmtId="0" fontId="18" fillId="0" borderId="1" xfId="1" applyNumberFormat="1" applyFont="1" applyFill="1" applyBorder="1" applyAlignment="1">
      <alignment horizontal="center" vertical="center"/>
    </xf>
    <xf numFmtId="41" fontId="8" fillId="0" borderId="2" xfId="1" applyFont="1" applyFill="1" applyBorder="1" applyAlignment="1">
      <alignment horizontal="center" vertical="center"/>
    </xf>
    <xf numFmtId="41" fontId="8" fillId="0" borderId="4" xfId="1"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4" fillId="2" borderId="1" xfId="0" applyFont="1" applyFill="1" applyBorder="1" applyAlignment="1">
      <alignment horizontal="center" vertical="center"/>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10" fillId="4" borderId="10"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15" xfId="0" applyFont="1" applyFill="1" applyBorder="1" applyAlignment="1">
      <alignment horizontal="center" vertical="center" wrapText="1"/>
    </xf>
    <xf numFmtId="41" fontId="8" fillId="0" borderId="3" xfId="1" applyFont="1" applyFill="1" applyBorder="1" applyAlignment="1">
      <alignment horizontal="center" vertical="center"/>
    </xf>
    <xf numFmtId="0" fontId="8" fillId="0" borderId="3" xfId="0" applyFont="1" applyBorder="1" applyAlignment="1">
      <alignment horizontal="center" vertical="center"/>
    </xf>
    <xf numFmtId="12" fontId="8" fillId="0" borderId="1" xfId="0" applyNumberFormat="1" applyFont="1" applyBorder="1" applyAlignment="1">
      <alignment horizontal="center" vertical="center"/>
    </xf>
    <xf numFmtId="0" fontId="11" fillId="0" borderId="1" xfId="0" applyFont="1" applyBorder="1" applyAlignment="1">
      <alignment horizontal="center" vertical="center"/>
    </xf>
    <xf numFmtId="41" fontId="18" fillId="0" borderId="1" xfId="1" applyFont="1" applyFill="1" applyBorder="1" applyAlignment="1">
      <alignment horizontal="center" vertical="center"/>
    </xf>
    <xf numFmtId="41" fontId="8" fillId="0" borderId="1" xfId="1" applyFont="1" applyFill="1" applyBorder="1" applyAlignment="1">
      <alignment horizontal="center" vertical="center"/>
    </xf>
    <xf numFmtId="12" fontId="8" fillId="0" borderId="2" xfId="0" applyNumberFormat="1" applyFont="1" applyBorder="1" applyAlignment="1">
      <alignment horizontal="center" vertical="center"/>
    </xf>
    <xf numFmtId="12" fontId="8" fillId="0" borderId="4" xfId="0" applyNumberFormat="1" applyFont="1" applyBorder="1" applyAlignment="1">
      <alignment horizontal="center" vertical="center"/>
    </xf>
    <xf numFmtId="41" fontId="10" fillId="2" borderId="1" xfId="1" applyFont="1" applyFill="1" applyBorder="1" applyAlignment="1">
      <alignment horizontal="center" vertical="center"/>
    </xf>
    <xf numFmtId="0" fontId="18" fillId="2" borderId="3" xfId="0" applyFont="1" applyFill="1" applyBorder="1" applyAlignment="1">
      <alignment horizontal="center" vertical="center" wrapText="1"/>
    </xf>
    <xf numFmtId="1" fontId="8" fillId="0" borderId="3" xfId="0" quotePrefix="1" applyNumberFormat="1" applyFont="1" applyBorder="1" applyAlignment="1">
      <alignment horizontal="center" vertical="center"/>
    </xf>
    <xf numFmtId="166" fontId="11" fillId="0" borderId="4" xfId="0" quotePrefix="1" applyNumberFormat="1" applyFont="1" applyBorder="1" applyAlignment="1">
      <alignment horizontal="center" vertical="center"/>
    </xf>
    <xf numFmtId="165" fontId="18" fillId="0" borderId="3" xfId="1" quotePrefix="1" applyNumberFormat="1" applyFont="1" applyFill="1" applyBorder="1" applyAlignment="1">
      <alignment horizontal="center" vertical="center"/>
    </xf>
    <xf numFmtId="165" fontId="18" fillId="0" borderId="3" xfId="1" applyNumberFormat="1" applyFont="1" applyFill="1" applyBorder="1" applyAlignment="1">
      <alignment horizontal="center" vertical="center"/>
    </xf>
    <xf numFmtId="165" fontId="18" fillId="0" borderId="4" xfId="0" applyNumberFormat="1" applyFont="1" applyBorder="1" applyAlignment="1">
      <alignment horizontal="center" vertical="center"/>
    </xf>
    <xf numFmtId="165" fontId="18" fillId="0" borderId="1" xfId="0" applyNumberFormat="1" applyFont="1" applyBorder="1" applyAlignment="1">
      <alignment horizontal="center" vertical="center"/>
    </xf>
    <xf numFmtId="165" fontId="18" fillId="0" borderId="2" xfId="0" applyNumberFormat="1" applyFont="1" applyBorder="1" applyAlignment="1">
      <alignment horizontal="center" vertical="center"/>
    </xf>
    <xf numFmtId="1" fontId="18" fillId="0" borderId="12" xfId="0" quotePrefix="1" applyNumberFormat="1" applyFont="1" applyBorder="1" applyAlignment="1">
      <alignment horizontal="center" vertical="center" wrapText="1"/>
    </xf>
    <xf numFmtId="1" fontId="18" fillId="0" borderId="9" xfId="0" quotePrefix="1" applyNumberFormat="1" applyFont="1" applyBorder="1" applyAlignment="1">
      <alignment horizontal="center" vertical="center" wrapText="1"/>
    </xf>
    <xf numFmtId="0" fontId="18" fillId="0" borderId="12" xfId="0" quotePrefix="1" applyFont="1" applyBorder="1" applyAlignment="1">
      <alignment horizontal="center" vertical="center" wrapText="1"/>
    </xf>
    <xf numFmtId="0" fontId="18" fillId="0" borderId="12" xfId="0" applyFont="1" applyBorder="1" applyAlignment="1">
      <alignment horizontal="center" vertical="center" wrapText="1"/>
    </xf>
    <xf numFmtId="0" fontId="18" fillId="0" borderId="9" xfId="0" applyFont="1" applyBorder="1" applyAlignment="1">
      <alignment horizontal="center" vertical="center" wrapText="1"/>
    </xf>
    <xf numFmtId="165" fontId="18" fillId="0" borderId="3" xfId="0" quotePrefix="1" applyNumberFormat="1" applyFont="1" applyBorder="1" applyAlignment="1">
      <alignment horizontal="center" vertical="center" wrapText="1"/>
    </xf>
    <xf numFmtId="165" fontId="0" fillId="0" borderId="3" xfId="0" applyNumberFormat="1" applyBorder="1" applyAlignment="1">
      <alignment horizontal="center" vertical="center" wrapText="1"/>
    </xf>
    <xf numFmtId="165" fontId="0" fillId="0" borderId="4" xfId="0" applyNumberFormat="1" applyBorder="1" applyAlignment="1">
      <alignment horizontal="center" vertical="center" wrapText="1"/>
    </xf>
    <xf numFmtId="1" fontId="8" fillId="0" borderId="17" xfId="0" quotePrefix="1" applyNumberFormat="1" applyFont="1" applyBorder="1" applyAlignment="1">
      <alignment horizontal="center" vertical="center" wrapText="1"/>
    </xf>
    <xf numFmtId="1" fontId="8" fillId="0" borderId="14" xfId="0" quotePrefix="1" applyNumberFormat="1" applyFont="1" applyBorder="1" applyAlignment="1">
      <alignment horizontal="center" vertical="center" wrapText="1"/>
    </xf>
    <xf numFmtId="1" fontId="8" fillId="2" borderId="3" xfId="0" quotePrefix="1" applyNumberFormat="1" applyFont="1" applyFill="1" applyBorder="1" applyAlignment="1">
      <alignment horizontal="center" vertical="center"/>
    </xf>
    <xf numFmtId="1" fontId="8" fillId="2" borderId="4" xfId="0" quotePrefix="1" applyNumberFormat="1" applyFont="1" applyFill="1" applyBorder="1" applyAlignment="1">
      <alignment horizontal="center" vertical="center"/>
    </xf>
    <xf numFmtId="165" fontId="8" fillId="0" borderId="12" xfId="0" quotePrefix="1" applyNumberFormat="1" applyFont="1" applyBorder="1" applyAlignment="1">
      <alignment horizontal="center" vertical="center"/>
    </xf>
    <xf numFmtId="165" fontId="8" fillId="0" borderId="9" xfId="0" quotePrefix="1" applyNumberFormat="1" applyFont="1" applyBorder="1" applyAlignment="1">
      <alignment horizontal="center" vertical="center"/>
    </xf>
    <xf numFmtId="0" fontId="18" fillId="2" borderId="2" xfId="0" applyFont="1" applyFill="1" applyBorder="1" applyAlignment="1">
      <alignment horizontal="center" vertical="center" wrapText="1"/>
    </xf>
    <xf numFmtId="166" fontId="18" fillId="0" borderId="1" xfId="0" applyNumberFormat="1" applyFont="1" applyBorder="1" applyAlignment="1">
      <alignment horizontal="center" vertical="center"/>
    </xf>
    <xf numFmtId="166" fontId="18" fillId="0" borderId="2" xfId="0" applyNumberFormat="1" applyFont="1" applyBorder="1" applyAlignment="1">
      <alignment horizontal="center" vertical="center"/>
    </xf>
    <xf numFmtId="0" fontId="18" fillId="0" borderId="11" xfId="0" quotePrefix="1" applyFont="1" applyBorder="1" applyAlignment="1">
      <alignment horizontal="center" vertical="center" wrapText="1"/>
    </xf>
    <xf numFmtId="165" fontId="18" fillId="0" borderId="4" xfId="0" applyNumberFormat="1" applyFont="1" applyBorder="1" applyAlignment="1">
      <alignment horizontal="center" vertical="center" wrapText="1"/>
    </xf>
    <xf numFmtId="165" fontId="18" fillId="0" borderId="1" xfId="0" applyNumberFormat="1" applyFont="1" applyBorder="1" applyAlignment="1">
      <alignment horizontal="center" vertical="center" wrapText="1"/>
    </xf>
    <xf numFmtId="165" fontId="18" fillId="2" borderId="4" xfId="1" quotePrefix="1" applyNumberFormat="1" applyFont="1" applyFill="1" applyBorder="1" applyAlignment="1">
      <alignment horizontal="center" vertical="center"/>
    </xf>
    <xf numFmtId="0" fontId="18" fillId="0" borderId="4" xfId="0" quotePrefix="1" applyFont="1" applyBorder="1" applyAlignment="1">
      <alignment horizontal="center" vertical="center" wrapText="1"/>
    </xf>
    <xf numFmtId="0" fontId="18" fillId="0" borderId="2" xfId="1" applyNumberFormat="1" applyFont="1" applyFill="1" applyBorder="1" applyAlignment="1">
      <alignment horizontal="center" vertical="center"/>
    </xf>
    <xf numFmtId="0" fontId="8" fillId="0" borderId="1" xfId="1" applyNumberFormat="1" applyFont="1" applyFill="1" applyBorder="1" applyAlignment="1">
      <alignment horizontal="center" vertical="center"/>
    </xf>
    <xf numFmtId="1" fontId="18" fillId="2" borderId="2" xfId="0" applyNumberFormat="1" applyFont="1" applyFill="1" applyBorder="1" applyAlignment="1">
      <alignment horizontal="center" vertical="center"/>
    </xf>
    <xf numFmtId="165" fontId="18" fillId="0" borderId="2" xfId="1" quotePrefix="1" applyNumberFormat="1" applyFont="1" applyFill="1" applyBorder="1" applyAlignment="1">
      <alignment horizontal="center" vertical="center"/>
    </xf>
    <xf numFmtId="0" fontId="18" fillId="0" borderId="3" xfId="1" quotePrefix="1" applyNumberFormat="1" applyFont="1" applyFill="1" applyBorder="1" applyAlignment="1">
      <alignment horizontal="center" vertical="center" wrapText="1"/>
    </xf>
    <xf numFmtId="0" fontId="18" fillId="2" borderId="1" xfId="1" applyNumberFormat="1" applyFont="1" applyFill="1" applyBorder="1" applyAlignment="1">
      <alignment horizontal="center" vertical="center"/>
    </xf>
    <xf numFmtId="1" fontId="18" fillId="0" borderId="4" xfId="0" applyNumberFormat="1" applyFont="1" applyBorder="1" applyAlignment="1">
      <alignment horizontal="center" vertical="center" wrapText="1"/>
    </xf>
    <xf numFmtId="1" fontId="18" fillId="0" borderId="1" xfId="0" applyNumberFormat="1" applyFont="1" applyBorder="1" applyAlignment="1">
      <alignment horizontal="center" vertical="center" wrapText="1"/>
    </xf>
    <xf numFmtId="1" fontId="18" fillId="2" borderId="3" xfId="0" quotePrefix="1"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10" fontId="8" fillId="0" borderId="2" xfId="0" applyNumberFormat="1" applyFont="1" applyBorder="1" applyAlignment="1">
      <alignment horizontal="center" vertical="center"/>
    </xf>
    <xf numFmtId="10" fontId="8" fillId="0" borderId="4" xfId="0" applyNumberFormat="1" applyFont="1" applyBorder="1" applyAlignment="1">
      <alignment horizontal="center" vertical="center"/>
    </xf>
    <xf numFmtId="165" fontId="8" fillId="0" borderId="11" xfId="0" quotePrefix="1" applyNumberFormat="1" applyFont="1" applyBorder="1" applyAlignment="1">
      <alignment horizontal="center" vertical="center"/>
    </xf>
    <xf numFmtId="166" fontId="18" fillId="0" borderId="3" xfId="1" quotePrefix="1" applyNumberFormat="1" applyFont="1" applyFill="1" applyBorder="1" applyAlignment="1">
      <alignment horizontal="center" vertical="center"/>
    </xf>
    <xf numFmtId="1" fontId="8" fillId="0" borderId="16" xfId="0" quotePrefix="1" applyNumberFormat="1" applyFont="1" applyBorder="1" applyAlignment="1">
      <alignment horizontal="center" vertical="center" wrapText="1"/>
    </xf>
    <xf numFmtId="0" fontId="18" fillId="0" borderId="3" xfId="0" quotePrefix="1" applyFont="1" applyBorder="1" applyAlignment="1">
      <alignment horizontal="center" vertical="center"/>
    </xf>
    <xf numFmtId="0" fontId="18" fillId="0" borderId="4" xfId="0" quotePrefix="1" applyFont="1" applyBorder="1" applyAlignment="1">
      <alignment horizontal="center" vertical="center"/>
    </xf>
    <xf numFmtId="0" fontId="0" fillId="0" borderId="12" xfId="0" applyBorder="1" applyAlignment="1">
      <alignment horizontal="center" vertical="center" wrapText="1"/>
    </xf>
    <xf numFmtId="0" fontId="0" fillId="0" borderId="9" xfId="0" applyBorder="1" applyAlignment="1">
      <alignment horizontal="center" vertical="center" wrapText="1"/>
    </xf>
    <xf numFmtId="166" fontId="18" fillId="0" borderId="4" xfId="0" quotePrefix="1" applyNumberFormat="1" applyFont="1" applyBorder="1" applyAlignment="1">
      <alignment horizontal="center" vertical="center"/>
    </xf>
    <xf numFmtId="165" fontId="8" fillId="0" borderId="3" xfId="1" applyNumberFormat="1" applyFont="1" applyFill="1" applyBorder="1" applyAlignment="1">
      <alignment horizontal="center" vertical="center"/>
    </xf>
    <xf numFmtId="165" fontId="8" fillId="0" borderId="4" xfId="1" applyNumberFormat="1" applyFont="1" applyFill="1" applyBorder="1" applyAlignment="1">
      <alignment horizontal="center" vertical="center"/>
    </xf>
    <xf numFmtId="166" fontId="11" fillId="0" borderId="3" xfId="0" applyNumberFormat="1" applyFont="1" applyBorder="1" applyAlignment="1">
      <alignment horizontal="center" vertical="center"/>
    </xf>
    <xf numFmtId="166" fontId="11" fillId="0" borderId="4" xfId="0" applyNumberFormat="1" applyFont="1" applyBorder="1" applyAlignment="1">
      <alignment horizontal="center" vertical="center"/>
    </xf>
    <xf numFmtId="10" fontId="8" fillId="2" borderId="2" xfId="0" applyNumberFormat="1" applyFont="1" applyFill="1" applyBorder="1" applyAlignment="1">
      <alignment horizontal="center" vertical="center"/>
    </xf>
    <xf numFmtId="10" fontId="8" fillId="2" borderId="3" xfId="0" applyNumberFormat="1" applyFont="1" applyFill="1" applyBorder="1" applyAlignment="1">
      <alignment horizontal="center" vertical="center"/>
    </xf>
    <xf numFmtId="10" fontId="8" fillId="2" borderId="4" xfId="0" applyNumberFormat="1" applyFont="1" applyFill="1" applyBorder="1" applyAlignment="1">
      <alignment horizontal="center" vertical="center"/>
    </xf>
    <xf numFmtId="165" fontId="8" fillId="0" borderId="9" xfId="0" applyNumberFormat="1" applyFont="1" applyBorder="1" applyAlignment="1">
      <alignment horizontal="center" vertical="center"/>
    </xf>
    <xf numFmtId="165" fontId="8" fillId="0" borderId="10" xfId="0" applyNumberFormat="1" applyFont="1" applyBorder="1" applyAlignment="1">
      <alignment horizontal="center" vertical="center"/>
    </xf>
    <xf numFmtId="0" fontId="18" fillId="0" borderId="9" xfId="0" applyFont="1" applyBorder="1" applyAlignment="1">
      <alignment horizontal="center" vertical="top" wrapText="1"/>
    </xf>
    <xf numFmtId="0" fontId="18" fillId="0" borderId="10" xfId="0" applyFont="1" applyBorder="1" applyAlignment="1">
      <alignment horizontal="center" vertical="top" wrapText="1"/>
    </xf>
    <xf numFmtId="0" fontId="8" fillId="0" borderId="12" xfId="0" applyFont="1" applyBorder="1" applyAlignment="1">
      <alignment horizontal="center" vertical="center" wrapText="1"/>
    </xf>
    <xf numFmtId="0" fontId="18" fillId="0" borderId="11" xfId="0" applyFont="1" applyBorder="1" applyAlignment="1">
      <alignment horizontal="center" vertical="center" wrapText="1"/>
    </xf>
    <xf numFmtId="1" fontId="18" fillId="0" borderId="10" xfId="0" quotePrefix="1" applyNumberFormat="1" applyFont="1" applyBorder="1" applyAlignment="1">
      <alignment horizontal="center" vertical="center" wrapText="1"/>
    </xf>
    <xf numFmtId="0" fontId="18" fillId="0" borderId="9" xfId="0" applyFont="1" applyBorder="1" applyAlignment="1">
      <alignment horizontal="center"/>
    </xf>
    <xf numFmtId="0" fontId="18" fillId="0" borderId="11" xfId="0" applyFont="1" applyBorder="1" applyAlignment="1">
      <alignment horizontal="center"/>
    </xf>
    <xf numFmtId="0" fontId="18" fillId="0" borderId="10" xfId="0" applyFont="1" applyBorder="1" applyAlignment="1">
      <alignment horizontal="center" vertical="center" wrapText="1"/>
    </xf>
    <xf numFmtId="0" fontId="18" fillId="0" borderId="9" xfId="0" applyFont="1" applyBorder="1" applyAlignment="1">
      <alignment horizontal="center" wrapText="1"/>
    </xf>
    <xf numFmtId="0" fontId="18" fillId="0" borderId="10" xfId="0" applyFont="1" applyBorder="1" applyAlignment="1">
      <alignment horizontal="center" wrapText="1"/>
    </xf>
    <xf numFmtId="0" fontId="18" fillId="0" borderId="2" xfId="0" quotePrefix="1" applyFont="1" applyBorder="1" applyAlignment="1">
      <alignment horizontal="center" vertical="center"/>
    </xf>
    <xf numFmtId="165" fontId="18" fillId="0" borderId="2" xfId="0" quotePrefix="1" applyNumberFormat="1" applyFont="1" applyBorder="1" applyAlignment="1">
      <alignment horizontal="center" vertical="center"/>
    </xf>
    <xf numFmtId="165" fontId="18" fillId="0" borderId="3" xfId="0" quotePrefix="1" applyNumberFormat="1" applyFont="1" applyBorder="1" applyAlignment="1">
      <alignment horizontal="center" vertical="center"/>
    </xf>
    <xf numFmtId="0" fontId="0" fillId="0" borderId="4" xfId="0" applyBorder="1" applyAlignment="1">
      <alignment horizontal="center" vertical="center" wrapText="1"/>
    </xf>
    <xf numFmtId="1" fontId="8" fillId="0" borderId="3" xfId="0" applyNumberFormat="1" applyFont="1" applyBorder="1" applyAlignment="1">
      <alignment horizontal="center" vertical="center" wrapText="1"/>
    </xf>
    <xf numFmtId="1" fontId="8" fillId="0" borderId="4" xfId="0" applyNumberFormat="1" applyFont="1" applyBorder="1" applyAlignment="1">
      <alignment horizontal="center" vertical="center" wrapText="1"/>
    </xf>
    <xf numFmtId="0" fontId="8" fillId="0" borderId="14" xfId="0" applyFont="1" applyBorder="1" applyAlignment="1">
      <alignment horizontal="center" vertical="center" wrapText="1"/>
    </xf>
    <xf numFmtId="1" fontId="8" fillId="0" borderId="1" xfId="0" applyNumberFormat="1" applyFont="1" applyBorder="1" applyAlignment="1">
      <alignment horizontal="center" vertical="center"/>
    </xf>
    <xf numFmtId="41" fontId="18" fillId="2" borderId="1" xfId="1" applyFont="1" applyFill="1" applyBorder="1" applyAlignment="1">
      <alignment horizontal="center" vertical="center"/>
    </xf>
    <xf numFmtId="3" fontId="18" fillId="0" borderId="4" xfId="0" applyNumberFormat="1" applyFont="1" applyBorder="1" applyAlignment="1">
      <alignment horizontal="center" vertical="center"/>
    </xf>
    <xf numFmtId="165" fontId="18" fillId="0" borderId="4" xfId="0" quotePrefix="1" applyNumberFormat="1" applyFont="1" applyBorder="1" applyAlignment="1">
      <alignment horizontal="center" vertical="center"/>
    </xf>
    <xf numFmtId="166" fontId="11" fillId="0" borderId="1" xfId="0" applyNumberFormat="1" applyFont="1" applyBorder="1" applyAlignment="1">
      <alignment horizontal="center" vertical="center"/>
    </xf>
    <xf numFmtId="1" fontId="18" fillId="0" borderId="2" xfId="0" quotePrefix="1" applyNumberFormat="1" applyFont="1" applyBorder="1" applyAlignment="1">
      <alignment horizontal="center" vertical="center"/>
    </xf>
    <xf numFmtId="1" fontId="18" fillId="0" borderId="3" xfId="0" quotePrefix="1" applyNumberFormat="1" applyFont="1" applyBorder="1" applyAlignment="1">
      <alignment horizontal="center" vertical="center"/>
    </xf>
    <xf numFmtId="0" fontId="2" fillId="0" borderId="0" xfId="0" applyFont="1" applyAlignment="1">
      <alignment horizontal="center" vertical="center"/>
    </xf>
    <xf numFmtId="0" fontId="18" fillId="0" borderId="10" xfId="0" applyFont="1" applyBorder="1" applyAlignment="1">
      <alignment horizontal="center" vertical="center"/>
    </xf>
    <xf numFmtId="1" fontId="18" fillId="0" borderId="4" xfId="0" quotePrefix="1" applyNumberFormat="1" applyFont="1" applyBorder="1" applyAlignment="1">
      <alignment horizontal="center" vertical="center"/>
    </xf>
    <xf numFmtId="0" fontId="9" fillId="0" borderId="7" xfId="0" applyFont="1" applyBorder="1" applyAlignment="1">
      <alignment horizontal="center" vertical="center" wrapText="1"/>
    </xf>
    <xf numFmtId="0" fontId="9" fillId="0" borderId="18" xfId="0" applyFont="1" applyBorder="1" applyAlignment="1">
      <alignment horizontal="center" vertical="center" wrapText="1"/>
    </xf>
    <xf numFmtId="0" fontId="10" fillId="2" borderId="20" xfId="0" applyFont="1" applyFill="1" applyBorder="1" applyAlignment="1">
      <alignment horizontal="center" vertical="center" wrapText="1"/>
    </xf>
    <xf numFmtId="0" fontId="10" fillId="2" borderId="16" xfId="0" applyFont="1" applyFill="1" applyBorder="1" applyAlignment="1">
      <alignment horizontal="center" vertical="center" wrapText="1"/>
    </xf>
    <xf numFmtId="3" fontId="8" fillId="0" borderId="2" xfId="0" applyNumberFormat="1" applyFont="1" applyBorder="1" applyAlignment="1">
      <alignment horizontal="center" vertical="center"/>
    </xf>
    <xf numFmtId="3" fontId="8" fillId="0" borderId="4" xfId="0" applyNumberFormat="1" applyFont="1" applyBorder="1" applyAlignment="1">
      <alignment horizontal="center" vertical="center"/>
    </xf>
    <xf numFmtId="3" fontId="8" fillId="0" borderId="1" xfId="0" applyNumberFormat="1" applyFont="1" applyBorder="1" applyAlignment="1">
      <alignment horizontal="center" vertical="center"/>
    </xf>
    <xf numFmtId="10" fontId="8" fillId="0" borderId="1" xfId="2" applyNumberFormat="1" applyFont="1" applyBorder="1" applyAlignment="1">
      <alignment horizontal="center" vertical="center"/>
    </xf>
    <xf numFmtId="9" fontId="8" fillId="2" borderId="1" xfId="2" applyFont="1" applyFill="1" applyBorder="1" applyAlignment="1">
      <alignment horizontal="center" vertical="center"/>
    </xf>
    <xf numFmtId="0" fontId="8" fillId="2" borderId="2" xfId="1" applyNumberFormat="1" applyFont="1" applyFill="1" applyBorder="1" applyAlignment="1">
      <alignment horizontal="center" vertical="center"/>
    </xf>
    <xf numFmtId="0" fontId="8" fillId="2" borderId="4" xfId="1" applyNumberFormat="1" applyFont="1" applyFill="1" applyBorder="1" applyAlignment="1">
      <alignment horizontal="center" vertical="center"/>
    </xf>
    <xf numFmtId="41" fontId="8" fillId="2" borderId="2" xfId="1" applyFont="1" applyFill="1" applyBorder="1" applyAlignment="1">
      <alignment horizontal="center" vertical="center"/>
    </xf>
    <xf numFmtId="41" fontId="8" fillId="2" borderId="3" xfId="1" applyFont="1" applyFill="1" applyBorder="1" applyAlignment="1">
      <alignment horizontal="center" vertical="center"/>
    </xf>
    <xf numFmtId="41" fontId="8" fillId="2" borderId="4" xfId="1" applyFont="1" applyFill="1" applyBorder="1" applyAlignment="1">
      <alignment horizontal="center" vertical="center"/>
    </xf>
    <xf numFmtId="0" fontId="20" fillId="2" borderId="2" xfId="0" applyFont="1" applyFill="1" applyBorder="1" applyAlignment="1">
      <alignment horizontal="center" vertical="center"/>
    </xf>
    <xf numFmtId="0" fontId="20" fillId="2" borderId="4" xfId="0" applyFont="1" applyFill="1" applyBorder="1" applyAlignment="1">
      <alignment horizontal="center" vertical="center"/>
    </xf>
    <xf numFmtId="0" fontId="18" fillId="2" borderId="7" xfId="0" applyFont="1" applyFill="1" applyBorder="1" applyAlignment="1">
      <alignment horizontal="center" vertical="center" wrapText="1"/>
    </xf>
    <xf numFmtId="1" fontId="18" fillId="2" borderId="7" xfId="0" applyNumberFormat="1" applyFont="1" applyFill="1" applyBorder="1" applyAlignment="1">
      <alignment horizontal="center" vertical="center" wrapText="1"/>
    </xf>
    <xf numFmtId="1" fontId="18" fillId="2" borderId="3" xfId="0" applyNumberFormat="1"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1" fontId="8" fillId="2" borderId="2" xfId="0" applyNumberFormat="1" applyFont="1" applyFill="1" applyBorder="1" applyAlignment="1">
      <alignment horizontal="center" vertical="center"/>
    </xf>
    <xf numFmtId="1" fontId="8" fillId="2" borderId="3" xfId="0" applyNumberFormat="1" applyFont="1" applyFill="1" applyBorder="1" applyAlignment="1">
      <alignment horizontal="center" vertical="center"/>
    </xf>
    <xf numFmtId="1" fontId="8" fillId="2" borderId="4" xfId="0" applyNumberFormat="1" applyFont="1" applyFill="1" applyBorder="1" applyAlignment="1">
      <alignment horizontal="center" vertical="center"/>
    </xf>
    <xf numFmtId="9" fontId="8" fillId="2" borderId="2" xfId="2" applyFont="1" applyFill="1" applyBorder="1" applyAlignment="1">
      <alignment horizontal="center" vertical="center"/>
    </xf>
    <xf numFmtId="9" fontId="8" fillId="2" borderId="4" xfId="2" applyFont="1" applyFill="1" applyBorder="1" applyAlignment="1">
      <alignment horizontal="center" vertical="center"/>
    </xf>
    <xf numFmtId="41" fontId="18" fillId="2" borderId="2" xfId="1" applyFont="1" applyFill="1" applyBorder="1" applyAlignment="1">
      <alignment horizontal="center" vertical="center"/>
    </xf>
    <xf numFmtId="41" fontId="18" fillId="2" borderId="4" xfId="1" applyFont="1" applyFill="1" applyBorder="1" applyAlignment="1">
      <alignment horizontal="center" vertical="center"/>
    </xf>
    <xf numFmtId="0" fontId="10" fillId="2" borderId="19" xfId="1" applyNumberFormat="1" applyFont="1" applyFill="1" applyBorder="1" applyAlignment="1">
      <alignment horizontal="center" vertical="center" wrapText="1"/>
    </xf>
    <xf numFmtId="0" fontId="4" fillId="2" borderId="19" xfId="1" applyNumberFormat="1" applyFont="1" applyFill="1" applyBorder="1" applyAlignment="1">
      <alignment horizontal="center" vertical="center" wrapText="1"/>
    </xf>
    <xf numFmtId="0" fontId="4" fillId="2" borderId="15" xfId="1" applyNumberFormat="1" applyFont="1" applyFill="1" applyBorder="1" applyAlignment="1">
      <alignment horizontal="center" vertical="center" wrapText="1"/>
    </xf>
    <xf numFmtId="0" fontId="18" fillId="0" borderId="18" xfId="0" quotePrefix="1" applyFont="1" applyBorder="1" applyAlignment="1">
      <alignment horizontal="center" vertical="center" wrapText="1"/>
    </xf>
    <xf numFmtId="0" fontId="8" fillId="0" borderId="10" xfId="0" applyFont="1" applyBorder="1" applyAlignment="1">
      <alignment horizontal="center" wrapText="1"/>
    </xf>
    <xf numFmtId="0" fontId="8" fillId="0" borderId="11" xfId="0" applyFont="1" applyBorder="1" applyAlignment="1">
      <alignment horizontal="center" wrapText="1"/>
    </xf>
    <xf numFmtId="0" fontId="8" fillId="0" borderId="12" xfId="0" applyFont="1" applyBorder="1" applyAlignment="1">
      <alignment horizontal="center" wrapText="1"/>
    </xf>
    <xf numFmtId="0" fontId="8" fillId="0" borderId="9" xfId="0" applyFont="1" applyBorder="1" applyAlignment="1">
      <alignment horizontal="center" wrapText="1"/>
    </xf>
    <xf numFmtId="0" fontId="18" fillId="0" borderId="1" xfId="0" quotePrefix="1" applyFont="1" applyBorder="1" applyAlignment="1">
      <alignment horizontal="center" vertical="center" wrapText="1"/>
    </xf>
    <xf numFmtId="1" fontId="8" fillId="2" borderId="2" xfId="0" quotePrefix="1" applyNumberFormat="1" applyFont="1" applyFill="1" applyBorder="1" applyAlignment="1">
      <alignment horizontal="center" vertical="center" wrapText="1"/>
    </xf>
    <xf numFmtId="1" fontId="8" fillId="2" borderId="3" xfId="0" quotePrefix="1" applyNumberFormat="1" applyFont="1" applyFill="1" applyBorder="1" applyAlignment="1">
      <alignment horizontal="center" vertical="center" wrapText="1"/>
    </xf>
    <xf numFmtId="1" fontId="8" fillId="2" borderId="4" xfId="0" quotePrefix="1" applyNumberFormat="1" applyFont="1" applyFill="1" applyBorder="1" applyAlignment="1">
      <alignment horizontal="center" vertical="center" wrapText="1"/>
    </xf>
    <xf numFmtId="3" fontId="18" fillId="2" borderId="4" xfId="0" applyNumberFormat="1" applyFont="1" applyFill="1" applyBorder="1" applyAlignment="1">
      <alignment horizontal="center" vertical="center"/>
    </xf>
    <xf numFmtId="0" fontId="18" fillId="0" borderId="9" xfId="0" applyFont="1" applyBorder="1" applyAlignment="1">
      <alignment horizontal="center" vertical="center"/>
    </xf>
    <xf numFmtId="165" fontId="18" fillId="0" borderId="2" xfId="1" applyNumberFormat="1" applyFont="1" applyFill="1" applyBorder="1" applyAlignment="1">
      <alignment horizontal="center" vertical="center" wrapText="1"/>
    </xf>
    <xf numFmtId="165" fontId="18" fillId="0" borderId="3" xfId="0" applyNumberFormat="1" applyFont="1" applyBorder="1" applyAlignment="1">
      <alignment horizontal="center" vertical="center" wrapText="1"/>
    </xf>
    <xf numFmtId="166" fontId="18" fillId="0" borderId="2" xfId="1" applyNumberFormat="1" applyFont="1" applyFill="1" applyBorder="1" applyAlignment="1">
      <alignment horizontal="center" vertical="center" wrapText="1"/>
    </xf>
    <xf numFmtId="166" fontId="18" fillId="0" borderId="3" xfId="0" applyNumberFormat="1" applyFont="1" applyBorder="1" applyAlignment="1">
      <alignment horizontal="center" vertical="center" wrapText="1"/>
    </xf>
    <xf numFmtId="3" fontId="18" fillId="2" borderId="2" xfId="0" applyNumberFormat="1" applyFont="1" applyFill="1" applyBorder="1" applyAlignment="1">
      <alignment horizontal="center" vertical="center"/>
    </xf>
    <xf numFmtId="3" fontId="18" fillId="2" borderId="3" xfId="0" applyNumberFormat="1" applyFont="1" applyFill="1" applyBorder="1" applyAlignment="1">
      <alignment horizontal="center" vertical="center"/>
    </xf>
    <xf numFmtId="41" fontId="0" fillId="0" borderId="11" xfId="1" applyFont="1" applyFill="1" applyBorder="1" applyAlignment="1">
      <alignment horizontal="center" vertical="center"/>
    </xf>
    <xf numFmtId="41" fontId="0" fillId="0" borderId="9" xfId="1" applyFont="1" applyFill="1" applyBorder="1" applyAlignment="1">
      <alignment horizontal="center" vertical="center"/>
    </xf>
    <xf numFmtId="41" fontId="11" fillId="0" borderId="1" xfId="1" applyFont="1" applyFill="1" applyBorder="1" applyAlignment="1">
      <alignment horizontal="center" vertical="center"/>
    </xf>
    <xf numFmtId="41" fontId="11" fillId="0" borderId="2" xfId="1" applyFont="1" applyFill="1" applyBorder="1" applyAlignment="1">
      <alignment horizontal="center" vertical="center"/>
    </xf>
    <xf numFmtId="41" fontId="11" fillId="0" borderId="4" xfId="1" applyFont="1" applyFill="1" applyBorder="1" applyAlignment="1">
      <alignment horizontal="center" vertical="center"/>
    </xf>
    <xf numFmtId="10" fontId="11" fillId="0" borderId="1" xfId="0" applyNumberFormat="1" applyFont="1" applyBorder="1" applyAlignment="1">
      <alignment horizontal="center" vertical="center"/>
    </xf>
    <xf numFmtId="0" fontId="10" fillId="4" borderId="20"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0" fillId="2" borderId="2" xfId="0" applyFill="1" applyBorder="1" applyAlignment="1">
      <alignment horizontal="center" vertical="center" wrapText="1"/>
    </xf>
    <xf numFmtId="1" fontId="8" fillId="0" borderId="4" xfId="0" quotePrefix="1" applyNumberFormat="1" applyFont="1" applyBorder="1" applyAlignment="1">
      <alignment horizontal="center" vertical="center" wrapText="1"/>
    </xf>
    <xf numFmtId="10" fontId="8" fillId="2" borderId="1" xfId="0" applyNumberFormat="1" applyFont="1" applyFill="1" applyBorder="1" applyAlignment="1">
      <alignment horizontal="center" vertical="center"/>
    </xf>
    <xf numFmtId="0" fontId="3" fillId="0" borderId="3" xfId="0" applyFont="1" applyBorder="1" applyAlignment="1">
      <alignment horizontal="center" wrapText="1"/>
    </xf>
    <xf numFmtId="165" fontId="8" fillId="0" borderId="1" xfId="0" applyNumberFormat="1" applyFont="1" applyBorder="1" applyAlignment="1">
      <alignment horizontal="center" vertical="center"/>
    </xf>
    <xf numFmtId="166" fontId="8" fillId="0" borderId="1" xfId="0" applyNumberFormat="1" applyFont="1" applyBorder="1" applyAlignment="1">
      <alignment horizontal="center" vertical="center"/>
    </xf>
    <xf numFmtId="1" fontId="8" fillId="2" borderId="1" xfId="0" applyNumberFormat="1" applyFont="1" applyFill="1" applyBorder="1" applyAlignment="1">
      <alignment horizontal="center" vertical="center" wrapText="1"/>
    </xf>
    <xf numFmtId="166" fontId="18" fillId="0" borderId="2" xfId="0" applyNumberFormat="1" applyFont="1" applyBorder="1" applyAlignment="1">
      <alignment horizontal="center" vertical="center" wrapText="1"/>
    </xf>
    <xf numFmtId="1" fontId="8" fillId="2" borderId="2" xfId="0" quotePrefix="1" applyNumberFormat="1" applyFont="1" applyFill="1" applyBorder="1" applyAlignment="1">
      <alignment horizontal="center" vertical="center"/>
    </xf>
    <xf numFmtId="166" fontId="18" fillId="0" borderId="2" xfId="0" quotePrefix="1" applyNumberFormat="1" applyFont="1" applyBorder="1" applyAlignment="1">
      <alignment horizontal="center" vertical="center" wrapText="1"/>
    </xf>
    <xf numFmtId="166" fontId="18" fillId="0" borderId="3" xfId="0" quotePrefix="1" applyNumberFormat="1" applyFont="1" applyBorder="1" applyAlignment="1">
      <alignment horizontal="center" vertical="center" wrapText="1"/>
    </xf>
    <xf numFmtId="166" fontId="18" fillId="0" borderId="4" xfId="0" quotePrefix="1" applyNumberFormat="1" applyFont="1" applyBorder="1" applyAlignment="1">
      <alignment horizontal="center" vertical="center" wrapText="1"/>
    </xf>
    <xf numFmtId="166" fontId="18" fillId="0" borderId="2" xfId="1" applyNumberFormat="1" applyFont="1" applyFill="1" applyBorder="1" applyAlignment="1">
      <alignment horizontal="center" vertical="center"/>
    </xf>
    <xf numFmtId="166" fontId="8" fillId="2" borderId="2" xfId="0" quotePrefix="1" applyNumberFormat="1" applyFont="1" applyFill="1" applyBorder="1" applyAlignment="1">
      <alignment horizontal="center" vertical="center"/>
    </xf>
    <xf numFmtId="166" fontId="8" fillId="2" borderId="3" xfId="0" quotePrefix="1" applyNumberFormat="1" applyFont="1" applyFill="1" applyBorder="1" applyAlignment="1">
      <alignment horizontal="center" vertical="center"/>
    </xf>
    <xf numFmtId="166" fontId="8" fillId="2" borderId="4" xfId="0" quotePrefix="1" applyNumberFormat="1" applyFont="1" applyFill="1" applyBorder="1" applyAlignment="1">
      <alignment horizontal="center" vertical="center"/>
    </xf>
    <xf numFmtId="166" fontId="8" fillId="0" borderId="2" xfId="0" quotePrefix="1" applyNumberFormat="1" applyFont="1" applyBorder="1" applyAlignment="1">
      <alignment horizontal="center" vertical="center"/>
    </xf>
    <xf numFmtId="166" fontId="8" fillId="0" borderId="4" xfId="0" quotePrefix="1" applyNumberFormat="1" applyFont="1" applyBorder="1" applyAlignment="1">
      <alignment horizontal="center" vertical="center"/>
    </xf>
    <xf numFmtId="166" fontId="8" fillId="0" borderId="2" xfId="0" applyNumberFormat="1" applyFont="1" applyBorder="1" applyAlignment="1">
      <alignment horizontal="center" vertical="center"/>
    </xf>
    <xf numFmtId="166" fontId="8" fillId="0" borderId="3" xfId="0" applyNumberFormat="1" applyFont="1" applyBorder="1" applyAlignment="1">
      <alignment horizontal="center" vertical="center"/>
    </xf>
    <xf numFmtId="166" fontId="8" fillId="0" borderId="4" xfId="0" applyNumberFormat="1" applyFont="1" applyBorder="1" applyAlignment="1">
      <alignment horizontal="center" vertical="center"/>
    </xf>
    <xf numFmtId="166" fontId="18" fillId="0" borderId="3" xfId="0" applyNumberFormat="1" applyFont="1" applyBorder="1" applyAlignment="1">
      <alignment horizontal="center" vertical="center"/>
    </xf>
    <xf numFmtId="166" fontId="8" fillId="0" borderId="2" xfId="0" applyNumberFormat="1" applyFont="1" applyBorder="1" applyAlignment="1">
      <alignment horizontal="center" vertical="center" wrapText="1"/>
    </xf>
    <xf numFmtId="166" fontId="8" fillId="0" borderId="3" xfId="0" applyNumberFormat="1" applyFont="1" applyBorder="1" applyAlignment="1">
      <alignment horizontal="center" vertical="center" wrapText="1"/>
    </xf>
    <xf numFmtId="166" fontId="8" fillId="0" borderId="4" xfId="0" applyNumberFormat="1" applyFont="1" applyBorder="1" applyAlignment="1">
      <alignment horizontal="center" vertical="center" wrapText="1"/>
    </xf>
    <xf numFmtId="166" fontId="18" fillId="0" borderId="2" xfId="1" quotePrefix="1" applyNumberFormat="1" applyFont="1" applyFill="1" applyBorder="1" applyAlignment="1">
      <alignment horizontal="center" vertical="center" wrapText="1"/>
    </xf>
    <xf numFmtId="166" fontId="18" fillId="0" borderId="3" xfId="1" quotePrefix="1" applyNumberFormat="1" applyFont="1" applyFill="1" applyBorder="1" applyAlignment="1">
      <alignment horizontal="center" vertical="center" wrapText="1"/>
    </xf>
    <xf numFmtId="166" fontId="18" fillId="0" borderId="4" xfId="1" quotePrefix="1" applyNumberFormat="1" applyFont="1" applyFill="1" applyBorder="1" applyAlignment="1">
      <alignment horizontal="center" vertical="center" wrapText="1"/>
    </xf>
    <xf numFmtId="166" fontId="8" fillId="2" borderId="2" xfId="0" applyNumberFormat="1" applyFont="1" applyFill="1" applyBorder="1" applyAlignment="1">
      <alignment horizontal="center" vertical="center" wrapText="1"/>
    </xf>
    <xf numFmtId="166" fontId="8" fillId="2" borderId="3" xfId="0" applyNumberFormat="1" applyFont="1" applyFill="1" applyBorder="1" applyAlignment="1">
      <alignment horizontal="center" vertical="center" wrapText="1"/>
    </xf>
    <xf numFmtId="166" fontId="8" fillId="2" borderId="4" xfId="0" applyNumberFormat="1" applyFont="1" applyFill="1" applyBorder="1" applyAlignment="1">
      <alignment horizontal="center" vertical="center" wrapText="1"/>
    </xf>
    <xf numFmtId="166" fontId="8" fillId="0" borderId="1" xfId="0" applyNumberFormat="1" applyFont="1" applyBorder="1" applyAlignment="1">
      <alignment horizontal="center" vertical="center" wrapText="1"/>
    </xf>
  </cellXfs>
  <cellStyles count="5">
    <cellStyle name="Hipervínculo" xfId="4" builtinId="8"/>
    <cellStyle name="Millares [0]" xfId="1" builtinId="6"/>
    <cellStyle name="Moneda" xfId="3" builtinId="4"/>
    <cellStyle name="Normal" xfId="0" builtinId="0"/>
    <cellStyle name="Porcentaje" xfId="2" builtinId="5"/>
  </cellStyles>
  <dxfs count="0"/>
  <tableStyles count="0" defaultTableStyle="TableStyleMedium2" defaultPivotStyle="PivotStyleLight16"/>
  <colors>
    <mruColors>
      <color rgb="FFFF33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Laudith" id="{7AF33ADE-80E8-4216-932E-3F49321829A8}" userId="Laudith" providerId="None"/>
  <person displayName="Luz Marlene Andrade Hong" id="{7283C1B3-EA77-46F8-B7CA-30ED138C4AB8}" userId="e68ce1992bea921d"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2" dT="2021-07-01T17:27:10.27" personId="{7283C1B3-EA77-46F8-B7CA-30ED138C4AB8}" id="{C5780EA4-4EE6-469F-958F-5D9F7A72704A}">
    <text>VERIFICAR CON REPORTE A DICIEMBRE 2020</text>
  </threadedComment>
  <threadedComment ref="H169" dT="2021-05-25T22:46:27.27" personId="{7AF33ADE-80E8-4216-932E-3F49321829A8}" id="{280A3AA6-063F-4117-B899-3FC4571674AC}">
    <text>No fue aprobado en el 2021</text>
  </threadedComment>
  <threadedComment ref="H176" dT="2021-05-25T22:47:18.77" personId="{7AF33ADE-80E8-4216-932E-3F49321829A8}" id="{E4FA38CA-ED60-435F-A08B-5AF64B5BA720}">
    <text>No fue aprobado en el 2021</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community.secop.gov.co/Public/Tendering/ContractDetailView/Index?UniqueIdentifier=CO1.PCCNTR.5381416&amp;AwardContractDetailId=3704709&amp;IsFromMarketplace=False&amp;IsFromContractNotice=True&amp;isModal=true&amp;asPopupView=true"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633"/>
  <sheetViews>
    <sheetView tabSelected="1" topLeftCell="A2" zoomScale="40" zoomScaleNormal="40" workbookViewId="0">
      <pane xSplit="3" ySplit="1" topLeftCell="I234" activePane="bottomRight" state="frozen"/>
      <selection activeCell="A2" sqref="A2"/>
      <selection pane="topRight" activeCell="D2" sqref="D2"/>
      <selection pane="bottomLeft" activeCell="A3" sqref="A3"/>
      <selection pane="bottomRight" activeCell="C201" sqref="C201:O201"/>
    </sheetView>
  </sheetViews>
  <sheetFormatPr baseColWidth="10" defaultColWidth="11.453125" defaultRowHeight="18.5" x14ac:dyDescent="0.45"/>
  <cols>
    <col min="1" max="1" width="24.36328125" style="4" customWidth="1"/>
    <col min="2" max="2" width="20.1796875" style="4" customWidth="1"/>
    <col min="3" max="3" width="26.1796875" style="5" customWidth="1"/>
    <col min="4" max="4" width="28.54296875" style="5" customWidth="1"/>
    <col min="5" max="5" width="23.81640625" style="5" customWidth="1"/>
    <col min="6" max="6" width="27.81640625" style="5" customWidth="1"/>
    <col min="7" max="7" width="20.26953125" style="5" customWidth="1"/>
    <col min="8" max="8" width="30.453125" style="5" customWidth="1"/>
    <col min="9" max="9" width="29" style="6" customWidth="1"/>
    <col min="10" max="10" width="21.1796875" style="6" customWidth="1"/>
    <col min="11" max="11" width="19.81640625" style="6" customWidth="1"/>
    <col min="12" max="12" width="21.7265625" style="6" customWidth="1"/>
    <col min="13" max="14" width="20.81640625" style="6" customWidth="1"/>
    <col min="15" max="15" width="24.7265625" style="6" customWidth="1"/>
    <col min="16" max="16" width="28.7265625" style="6" customWidth="1"/>
    <col min="17" max="17" width="33.1796875" style="6" customWidth="1"/>
    <col min="18" max="18" width="34" style="5" customWidth="1"/>
    <col min="19" max="19" width="21.81640625" style="5" customWidth="1"/>
    <col min="20" max="20" width="24.81640625" style="7" customWidth="1"/>
    <col min="21" max="21" width="34.453125" style="7" customWidth="1"/>
    <col min="22" max="22" width="20.81640625" style="5" customWidth="1"/>
    <col min="23" max="24" width="20.81640625" style="6" customWidth="1"/>
    <col min="25" max="25" width="20" style="5" customWidth="1"/>
    <col min="26" max="26" width="20.1796875" style="5" customWidth="1"/>
    <col min="27" max="27" width="22.81640625" style="7" customWidth="1"/>
    <col min="28" max="28" width="26.81640625" style="5" customWidth="1"/>
    <col min="29" max="30" width="23.453125" style="5" customWidth="1"/>
    <col min="31" max="31" width="30.81640625" style="5" customWidth="1"/>
    <col min="32" max="32" width="19.81640625" style="5" customWidth="1"/>
    <col min="33" max="33" width="28.1796875" style="68" customWidth="1"/>
    <col min="34" max="34" width="29" style="98" customWidth="1"/>
    <col min="35" max="35" width="31.453125" style="5" customWidth="1"/>
    <col min="36" max="36" width="38.81640625" style="8" customWidth="1"/>
    <col min="37" max="37" width="38.81640625" style="137" customWidth="1"/>
    <col min="38" max="38" width="37" style="5" customWidth="1"/>
    <col min="39" max="39" width="41.54296875" style="9" customWidth="1"/>
    <col min="40" max="40" width="70.36328125" style="81" customWidth="1"/>
    <col min="41" max="41" width="52.54296875" style="2" customWidth="1"/>
    <col min="42" max="16384" width="11.453125" style="2"/>
  </cols>
  <sheetData>
    <row r="1" spans="1:41" ht="37.5" hidden="1" customHeight="1" x14ac:dyDescent="0.45">
      <c r="A1" s="357" t="s">
        <v>308</v>
      </c>
      <c r="B1" s="357"/>
      <c r="C1" s="357"/>
      <c r="D1" s="357"/>
      <c r="E1" s="357"/>
      <c r="F1" s="357"/>
      <c r="G1" s="357"/>
      <c r="H1" s="357"/>
      <c r="I1" s="357"/>
      <c r="J1" s="357"/>
      <c r="K1" s="357"/>
      <c r="L1" s="357"/>
      <c r="M1" s="357"/>
      <c r="N1" s="357"/>
      <c r="O1" s="357"/>
      <c r="P1" s="1"/>
      <c r="Q1" s="1"/>
      <c r="R1" s="1"/>
      <c r="S1" s="1"/>
      <c r="T1" s="1"/>
      <c r="U1" s="1"/>
      <c r="V1" s="1"/>
      <c r="W1" s="115"/>
      <c r="X1" s="115"/>
      <c r="Y1" s="1"/>
      <c r="Z1" s="1"/>
      <c r="AA1" s="1"/>
      <c r="AB1" s="1"/>
      <c r="AC1" s="1"/>
      <c r="AD1" s="1"/>
      <c r="AE1" s="1"/>
      <c r="AF1" s="1"/>
      <c r="AG1" s="65"/>
      <c r="AH1" s="99"/>
      <c r="AI1" s="1"/>
      <c r="AJ1" s="1"/>
      <c r="AK1" s="130"/>
      <c r="AL1" s="1"/>
    </row>
    <row r="2" spans="1:41" s="128" customFormat="1" ht="124.4" customHeight="1" thickBot="1" x14ac:dyDescent="0.4">
      <c r="A2" s="119" t="s">
        <v>0</v>
      </c>
      <c r="B2" s="118" t="s">
        <v>1</v>
      </c>
      <c r="C2" s="118" t="s">
        <v>3</v>
      </c>
      <c r="D2" s="118" t="s">
        <v>4</v>
      </c>
      <c r="E2" s="118" t="s">
        <v>2</v>
      </c>
      <c r="F2" s="118" t="s">
        <v>5</v>
      </c>
      <c r="G2" s="118" t="s">
        <v>6</v>
      </c>
      <c r="H2" s="120" t="s">
        <v>449</v>
      </c>
      <c r="I2" s="118" t="s">
        <v>450</v>
      </c>
      <c r="J2" s="69" t="s">
        <v>443</v>
      </c>
      <c r="K2" s="69" t="s">
        <v>444</v>
      </c>
      <c r="L2" s="69" t="s">
        <v>445</v>
      </c>
      <c r="M2" s="3" t="s">
        <v>451</v>
      </c>
      <c r="N2" s="3" t="s">
        <v>452</v>
      </c>
      <c r="O2" s="3" t="s">
        <v>319</v>
      </c>
      <c r="P2" s="3" t="s">
        <v>446</v>
      </c>
      <c r="Q2" s="3" t="s">
        <v>447</v>
      </c>
      <c r="R2" s="118" t="s">
        <v>7</v>
      </c>
      <c r="S2" s="118" t="s">
        <v>8</v>
      </c>
      <c r="T2" s="118" t="s">
        <v>9</v>
      </c>
      <c r="U2" s="118" t="s">
        <v>10</v>
      </c>
      <c r="V2" s="118" t="s">
        <v>448</v>
      </c>
      <c r="W2" s="118" t="s">
        <v>579</v>
      </c>
      <c r="X2" s="118" t="s">
        <v>580</v>
      </c>
      <c r="Y2" s="118" t="s">
        <v>17</v>
      </c>
      <c r="Z2" s="118" t="s">
        <v>18</v>
      </c>
      <c r="AA2" s="118" t="s">
        <v>11</v>
      </c>
      <c r="AB2" s="120" t="s">
        <v>19</v>
      </c>
      <c r="AC2" s="120" t="s">
        <v>20</v>
      </c>
      <c r="AD2" s="120" t="s">
        <v>587</v>
      </c>
      <c r="AE2" s="120" t="s">
        <v>12</v>
      </c>
      <c r="AF2" s="118" t="s">
        <v>13</v>
      </c>
      <c r="AG2" s="121" t="s">
        <v>14</v>
      </c>
      <c r="AH2" s="122" t="s">
        <v>279</v>
      </c>
      <c r="AI2" s="123" t="s">
        <v>15</v>
      </c>
      <c r="AJ2" s="124" t="s">
        <v>16</v>
      </c>
      <c r="AK2" s="131" t="s">
        <v>578</v>
      </c>
      <c r="AL2" s="125" t="s">
        <v>21</v>
      </c>
      <c r="AM2" s="126" t="s">
        <v>456</v>
      </c>
      <c r="AN2" s="127" t="s">
        <v>562</v>
      </c>
      <c r="AO2" s="127" t="s">
        <v>567</v>
      </c>
    </row>
    <row r="3" spans="1:41" ht="145.5" customHeight="1" x14ac:dyDescent="0.45">
      <c r="A3" s="360" t="s">
        <v>22</v>
      </c>
      <c r="B3" s="360" t="s">
        <v>23</v>
      </c>
      <c r="C3" s="361" t="s">
        <v>29</v>
      </c>
      <c r="D3" s="52" t="s">
        <v>24</v>
      </c>
      <c r="E3" s="52" t="s">
        <v>25</v>
      </c>
      <c r="F3" s="52" t="s">
        <v>26</v>
      </c>
      <c r="G3" s="55">
        <v>5000</v>
      </c>
      <c r="H3" s="11">
        <v>250</v>
      </c>
      <c r="I3" s="12">
        <v>685</v>
      </c>
      <c r="J3" s="57">
        <v>0</v>
      </c>
      <c r="K3" s="13">
        <v>0</v>
      </c>
      <c r="L3" s="13">
        <v>250</v>
      </c>
      <c r="M3" s="13">
        <f>+J3+K3+L3</f>
        <v>250</v>
      </c>
      <c r="N3" s="13">
        <v>0</v>
      </c>
      <c r="O3" s="13">
        <f>+I3+M3</f>
        <v>935</v>
      </c>
      <c r="P3" s="14">
        <f>+M3/H3</f>
        <v>1</v>
      </c>
      <c r="Q3" s="14">
        <f>+O3/G3</f>
        <v>0.187</v>
      </c>
      <c r="R3" s="376" t="s">
        <v>487</v>
      </c>
      <c r="S3" s="377">
        <v>2021130010060</v>
      </c>
      <c r="T3" s="376" t="s">
        <v>265</v>
      </c>
      <c r="U3" s="52" t="s">
        <v>453</v>
      </c>
      <c r="V3" s="12">
        <v>1</v>
      </c>
      <c r="W3" s="12">
        <v>1</v>
      </c>
      <c r="X3" s="117" t="s">
        <v>583</v>
      </c>
      <c r="Y3" s="212">
        <v>30</v>
      </c>
      <c r="Z3" s="212">
        <v>30</v>
      </c>
      <c r="AA3" s="214" t="s">
        <v>27</v>
      </c>
      <c r="AB3" s="376">
        <v>250</v>
      </c>
      <c r="AC3" s="139">
        <v>270</v>
      </c>
      <c r="AD3" s="213" t="s">
        <v>588</v>
      </c>
      <c r="AE3" s="214" t="s">
        <v>488</v>
      </c>
      <c r="AF3" s="159" t="s">
        <v>28</v>
      </c>
      <c r="AG3" s="225">
        <v>100000000</v>
      </c>
      <c r="AH3" s="234">
        <v>49998495</v>
      </c>
      <c r="AI3" s="159" t="s">
        <v>283</v>
      </c>
      <c r="AJ3" s="159" t="s">
        <v>489</v>
      </c>
      <c r="AK3" s="422">
        <v>0</v>
      </c>
      <c r="AL3" s="390" t="s">
        <v>490</v>
      </c>
      <c r="AM3" s="150" t="s">
        <v>477</v>
      </c>
      <c r="AN3" s="145" t="s">
        <v>566</v>
      </c>
      <c r="AO3" s="145" t="s">
        <v>572</v>
      </c>
    </row>
    <row r="4" spans="1:41" ht="80.5" customHeight="1" x14ac:dyDescent="0.45">
      <c r="A4" s="172"/>
      <c r="B4" s="172"/>
      <c r="C4" s="181"/>
      <c r="D4" s="162" t="s">
        <v>30</v>
      </c>
      <c r="E4" s="162" t="s">
        <v>31</v>
      </c>
      <c r="F4" s="162" t="s">
        <v>32</v>
      </c>
      <c r="G4" s="308">
        <v>4</v>
      </c>
      <c r="H4" s="369">
        <v>1</v>
      </c>
      <c r="I4" s="199">
        <v>1</v>
      </c>
      <c r="J4" s="252">
        <v>0</v>
      </c>
      <c r="K4" s="199">
        <v>0</v>
      </c>
      <c r="L4" s="199">
        <v>1</v>
      </c>
      <c r="M4" s="199">
        <f>SUM(J4:L5)</f>
        <v>1</v>
      </c>
      <c r="N4" s="199">
        <v>0</v>
      </c>
      <c r="O4" s="199">
        <f>+I4+M4</f>
        <v>2</v>
      </c>
      <c r="P4" s="203">
        <f>+M4/H4</f>
        <v>1</v>
      </c>
      <c r="Q4" s="328">
        <f>+O4/G4</f>
        <v>0.5</v>
      </c>
      <c r="R4" s="273"/>
      <c r="S4" s="378"/>
      <c r="T4" s="273"/>
      <c r="U4" s="53" t="s">
        <v>454</v>
      </c>
      <c r="V4" s="13">
        <v>250</v>
      </c>
      <c r="W4" s="13">
        <v>270</v>
      </c>
      <c r="X4" s="129" t="s">
        <v>582</v>
      </c>
      <c r="Y4" s="212"/>
      <c r="Z4" s="212"/>
      <c r="AA4" s="162"/>
      <c r="AB4" s="273"/>
      <c r="AC4" s="212"/>
      <c r="AD4" s="213"/>
      <c r="AE4" s="162"/>
      <c r="AF4" s="160"/>
      <c r="AG4" s="226"/>
      <c r="AH4" s="228"/>
      <c r="AI4" s="160"/>
      <c r="AJ4" s="194"/>
      <c r="AK4" s="404"/>
      <c r="AL4" s="284"/>
      <c r="AM4" s="335"/>
      <c r="AN4" s="145"/>
      <c r="AO4" s="145"/>
    </row>
    <row r="5" spans="1:41" ht="45" customHeight="1" x14ac:dyDescent="0.45">
      <c r="A5" s="172"/>
      <c r="B5" s="172"/>
      <c r="C5" s="181"/>
      <c r="D5" s="162"/>
      <c r="E5" s="162"/>
      <c r="F5" s="162"/>
      <c r="G5" s="308"/>
      <c r="H5" s="370"/>
      <c r="I5" s="200"/>
      <c r="J5" s="254"/>
      <c r="K5" s="200"/>
      <c r="L5" s="200"/>
      <c r="M5" s="200"/>
      <c r="N5" s="200"/>
      <c r="O5" s="200"/>
      <c r="P5" s="205"/>
      <c r="Q5" s="330"/>
      <c r="R5" s="273"/>
      <c r="S5" s="378"/>
      <c r="T5" s="273"/>
      <c r="U5" s="295" t="s">
        <v>396</v>
      </c>
      <c r="V5" s="199">
        <v>1</v>
      </c>
      <c r="W5" s="199">
        <v>1</v>
      </c>
      <c r="X5" s="199" t="s">
        <v>581</v>
      </c>
      <c r="Y5" s="212"/>
      <c r="Z5" s="212"/>
      <c r="AA5" s="162"/>
      <c r="AB5" s="273"/>
      <c r="AC5" s="212"/>
      <c r="AD5" s="213"/>
      <c r="AE5" s="162"/>
      <c r="AF5" s="160"/>
      <c r="AG5" s="226"/>
      <c r="AH5" s="228"/>
      <c r="AI5" s="160"/>
      <c r="AJ5" s="194"/>
      <c r="AK5" s="404"/>
      <c r="AL5" s="284"/>
      <c r="AM5" s="335"/>
      <c r="AN5" s="145"/>
      <c r="AO5" s="145"/>
    </row>
    <row r="6" spans="1:41" ht="57.5" customHeight="1" x14ac:dyDescent="0.45">
      <c r="A6" s="172"/>
      <c r="B6" s="172"/>
      <c r="C6" s="181"/>
      <c r="D6" s="53" t="s">
        <v>33</v>
      </c>
      <c r="E6" s="53" t="s">
        <v>25</v>
      </c>
      <c r="F6" s="53" t="s">
        <v>34</v>
      </c>
      <c r="G6" s="56">
        <v>1</v>
      </c>
      <c r="H6" s="18" t="s">
        <v>320</v>
      </c>
      <c r="I6" s="18" t="s">
        <v>25</v>
      </c>
      <c r="J6" s="58" t="s">
        <v>320</v>
      </c>
      <c r="K6" s="18" t="s">
        <v>320</v>
      </c>
      <c r="L6" s="18" t="s">
        <v>320</v>
      </c>
      <c r="M6" s="18" t="s">
        <v>320</v>
      </c>
      <c r="N6" s="18" t="s">
        <v>320</v>
      </c>
      <c r="O6" s="18" t="s">
        <v>25</v>
      </c>
      <c r="P6" s="18" t="s">
        <v>320</v>
      </c>
      <c r="Q6" s="18" t="s">
        <v>320</v>
      </c>
      <c r="R6" s="214"/>
      <c r="S6" s="238"/>
      <c r="T6" s="214"/>
      <c r="U6" s="214"/>
      <c r="V6" s="200"/>
      <c r="W6" s="200"/>
      <c r="X6" s="200"/>
      <c r="Y6" s="212"/>
      <c r="Z6" s="212"/>
      <c r="AA6" s="162"/>
      <c r="AB6" s="214"/>
      <c r="AC6" s="212"/>
      <c r="AD6" s="139"/>
      <c r="AE6" s="162"/>
      <c r="AF6" s="160"/>
      <c r="AG6" s="226"/>
      <c r="AH6" s="228"/>
      <c r="AI6" s="160"/>
      <c r="AJ6" s="194"/>
      <c r="AK6" s="157"/>
      <c r="AL6" s="285"/>
      <c r="AM6" s="152"/>
      <c r="AN6" s="145"/>
      <c r="AO6" s="145"/>
    </row>
    <row r="7" spans="1:41" ht="119.25" customHeight="1" x14ac:dyDescent="0.45">
      <c r="A7" s="172"/>
      <c r="B7" s="172"/>
      <c r="C7" s="182"/>
      <c r="D7" s="188" t="s">
        <v>326</v>
      </c>
      <c r="E7" s="188"/>
      <c r="F7" s="188"/>
      <c r="G7" s="188"/>
      <c r="H7" s="188"/>
      <c r="I7" s="188"/>
      <c r="J7" s="188"/>
      <c r="K7" s="188"/>
      <c r="L7" s="188"/>
      <c r="M7" s="188"/>
      <c r="N7" s="188"/>
      <c r="O7" s="189"/>
      <c r="P7" s="20">
        <f>+(P3+P4)/2</f>
        <v>1</v>
      </c>
      <c r="Q7" s="60">
        <f>+(Q3+Q4)/2</f>
        <v>0.34350000000000003</v>
      </c>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row>
    <row r="8" spans="1:41" ht="54.75" customHeight="1" x14ac:dyDescent="0.45">
      <c r="A8" s="172"/>
      <c r="B8" s="172"/>
      <c r="C8" s="180" t="s">
        <v>35</v>
      </c>
      <c r="D8" s="162" t="s">
        <v>36</v>
      </c>
      <c r="E8" s="162" t="s">
        <v>25</v>
      </c>
      <c r="F8" s="379" t="s">
        <v>37</v>
      </c>
      <c r="G8" s="308">
        <v>4</v>
      </c>
      <c r="H8" s="201" t="s">
        <v>320</v>
      </c>
      <c r="I8" s="199">
        <v>1</v>
      </c>
      <c r="J8" s="199" t="s">
        <v>320</v>
      </c>
      <c r="K8" s="199" t="s">
        <v>320</v>
      </c>
      <c r="L8" s="199" t="s">
        <v>320</v>
      </c>
      <c r="M8" s="199" t="s">
        <v>320</v>
      </c>
      <c r="N8" s="199" t="s">
        <v>320</v>
      </c>
      <c r="O8" s="199">
        <v>1</v>
      </c>
      <c r="P8" s="203">
        <v>0</v>
      </c>
      <c r="Q8" s="203">
        <f>+(I8+O8)/G8</f>
        <v>0.5</v>
      </c>
      <c r="R8" s="244" t="s">
        <v>284</v>
      </c>
      <c r="S8" s="380">
        <v>2021130010052</v>
      </c>
      <c r="T8" s="244" t="s">
        <v>225</v>
      </c>
      <c r="U8" s="53" t="s">
        <v>430</v>
      </c>
      <c r="V8" s="13" t="s">
        <v>320</v>
      </c>
      <c r="W8" s="13" t="s">
        <v>320</v>
      </c>
      <c r="X8" s="13" t="s">
        <v>320</v>
      </c>
      <c r="Y8" s="212" t="s">
        <v>320</v>
      </c>
      <c r="Z8" s="212" t="s">
        <v>320</v>
      </c>
      <c r="AA8" s="162" t="s">
        <v>27</v>
      </c>
      <c r="AB8" s="212" t="s">
        <v>320</v>
      </c>
      <c r="AC8" s="212" t="s">
        <v>320</v>
      </c>
      <c r="AD8" s="138" t="s">
        <v>320</v>
      </c>
      <c r="AE8" s="162" t="s">
        <v>488</v>
      </c>
      <c r="AF8" s="160" t="s">
        <v>28</v>
      </c>
      <c r="AG8" s="300">
        <v>0</v>
      </c>
      <c r="AH8" s="158" t="s">
        <v>320</v>
      </c>
      <c r="AI8" s="160" t="s">
        <v>320</v>
      </c>
      <c r="AJ8" s="160" t="s">
        <v>320</v>
      </c>
      <c r="AK8" s="422" t="s">
        <v>320</v>
      </c>
      <c r="AL8" s="160" t="s">
        <v>458</v>
      </c>
      <c r="AM8" s="391" t="s">
        <v>478</v>
      </c>
      <c r="AN8" s="145"/>
      <c r="AO8" s="143"/>
    </row>
    <row r="9" spans="1:41" ht="96.5" customHeight="1" x14ac:dyDescent="0.45">
      <c r="A9" s="172"/>
      <c r="B9" s="172"/>
      <c r="C9" s="181"/>
      <c r="D9" s="162"/>
      <c r="E9" s="162"/>
      <c r="F9" s="379"/>
      <c r="G9" s="308"/>
      <c r="H9" s="202"/>
      <c r="I9" s="200"/>
      <c r="J9" s="200"/>
      <c r="K9" s="200"/>
      <c r="L9" s="200"/>
      <c r="M9" s="200"/>
      <c r="N9" s="200"/>
      <c r="O9" s="200"/>
      <c r="P9" s="205"/>
      <c r="Q9" s="205"/>
      <c r="R9" s="183"/>
      <c r="S9" s="381"/>
      <c r="T9" s="183"/>
      <c r="U9" s="53" t="s">
        <v>390</v>
      </c>
      <c r="V9" s="13" t="s">
        <v>320</v>
      </c>
      <c r="W9" s="13" t="s">
        <v>320</v>
      </c>
      <c r="X9" s="13" t="s">
        <v>320</v>
      </c>
      <c r="Y9" s="212"/>
      <c r="Z9" s="212"/>
      <c r="AA9" s="162"/>
      <c r="AB9" s="212"/>
      <c r="AC9" s="212"/>
      <c r="AD9" s="213"/>
      <c r="AE9" s="162"/>
      <c r="AF9" s="160"/>
      <c r="AG9" s="300"/>
      <c r="AH9" s="158"/>
      <c r="AI9" s="160"/>
      <c r="AJ9" s="160"/>
      <c r="AK9" s="404"/>
      <c r="AL9" s="160"/>
      <c r="AM9" s="391"/>
      <c r="AN9" s="145"/>
      <c r="AO9" s="143"/>
    </row>
    <row r="10" spans="1:41" ht="37.5" customHeight="1" x14ac:dyDescent="0.45">
      <c r="A10" s="172"/>
      <c r="B10" s="172"/>
      <c r="C10" s="181"/>
      <c r="D10" s="162" t="s">
        <v>38</v>
      </c>
      <c r="E10" s="162" t="s">
        <v>25</v>
      </c>
      <c r="F10" s="162" t="s">
        <v>39</v>
      </c>
      <c r="G10" s="308">
        <v>1</v>
      </c>
      <c r="H10" s="201" t="s">
        <v>320</v>
      </c>
      <c r="I10" s="199">
        <v>1</v>
      </c>
      <c r="J10" s="199" t="s">
        <v>320</v>
      </c>
      <c r="K10" s="199" t="s">
        <v>320</v>
      </c>
      <c r="L10" s="199" t="s">
        <v>320</v>
      </c>
      <c r="M10" s="199" t="s">
        <v>320</v>
      </c>
      <c r="N10" s="199" t="s">
        <v>320</v>
      </c>
      <c r="O10" s="199">
        <v>1</v>
      </c>
      <c r="P10" s="203">
        <v>0</v>
      </c>
      <c r="Q10" s="203">
        <v>1</v>
      </c>
      <c r="R10" s="183"/>
      <c r="S10" s="381"/>
      <c r="T10" s="183"/>
      <c r="U10" s="295" t="s">
        <v>491</v>
      </c>
      <c r="V10" s="199" t="s">
        <v>320</v>
      </c>
      <c r="W10" s="199" t="s">
        <v>320</v>
      </c>
      <c r="X10" s="199" t="s">
        <v>320</v>
      </c>
      <c r="Y10" s="212"/>
      <c r="Z10" s="212"/>
      <c r="AA10" s="162"/>
      <c r="AB10" s="212"/>
      <c r="AC10" s="212"/>
      <c r="AD10" s="213"/>
      <c r="AE10" s="162"/>
      <c r="AF10" s="160"/>
      <c r="AG10" s="300"/>
      <c r="AH10" s="158"/>
      <c r="AI10" s="160"/>
      <c r="AJ10" s="160"/>
      <c r="AK10" s="404"/>
      <c r="AL10" s="160"/>
      <c r="AM10" s="391"/>
      <c r="AN10" s="145"/>
      <c r="AO10" s="143"/>
    </row>
    <row r="11" spans="1:41" ht="87.65" customHeight="1" x14ac:dyDescent="0.45">
      <c r="A11" s="172"/>
      <c r="B11" s="172"/>
      <c r="C11" s="181"/>
      <c r="D11" s="162"/>
      <c r="E11" s="162"/>
      <c r="F11" s="162"/>
      <c r="G11" s="308"/>
      <c r="H11" s="202"/>
      <c r="I11" s="200"/>
      <c r="J11" s="200"/>
      <c r="K11" s="200"/>
      <c r="L11" s="200"/>
      <c r="M11" s="200"/>
      <c r="N11" s="200"/>
      <c r="O11" s="200"/>
      <c r="P11" s="205"/>
      <c r="Q11" s="205"/>
      <c r="R11" s="184"/>
      <c r="S11" s="382"/>
      <c r="T11" s="184"/>
      <c r="U11" s="214"/>
      <c r="V11" s="200"/>
      <c r="W11" s="200"/>
      <c r="X11" s="200"/>
      <c r="Y11" s="212"/>
      <c r="Z11" s="212"/>
      <c r="AA11" s="162"/>
      <c r="AB11" s="212"/>
      <c r="AC11" s="212"/>
      <c r="AD11" s="139"/>
      <c r="AE11" s="162"/>
      <c r="AF11" s="160"/>
      <c r="AG11" s="300"/>
      <c r="AH11" s="158"/>
      <c r="AI11" s="160"/>
      <c r="AJ11" s="160"/>
      <c r="AK11" s="157"/>
      <c r="AL11" s="160"/>
      <c r="AM11" s="391"/>
      <c r="AN11" s="145"/>
      <c r="AO11" s="143"/>
    </row>
    <row r="12" spans="1:41" ht="87.65" customHeight="1" x14ac:dyDescent="0.45">
      <c r="A12" s="172"/>
      <c r="B12" s="172"/>
      <c r="C12" s="182"/>
      <c r="D12" s="188" t="s">
        <v>327</v>
      </c>
      <c r="E12" s="188"/>
      <c r="F12" s="188"/>
      <c r="G12" s="188"/>
      <c r="H12" s="188"/>
      <c r="I12" s="188"/>
      <c r="J12" s="188"/>
      <c r="K12" s="188"/>
      <c r="L12" s="188"/>
      <c r="M12" s="188"/>
      <c r="N12" s="188"/>
      <c r="O12" s="189"/>
      <c r="P12" s="20">
        <f>+(P8+P10)/2</f>
        <v>0</v>
      </c>
      <c r="Q12" s="20">
        <f>+(Q8+Q10)/2</f>
        <v>0.75</v>
      </c>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row>
    <row r="13" spans="1:41" ht="90.75" customHeight="1" x14ac:dyDescent="0.45">
      <c r="A13" s="172"/>
      <c r="B13" s="172"/>
      <c r="C13" s="180" t="s">
        <v>40</v>
      </c>
      <c r="D13" s="162" t="s">
        <v>41</v>
      </c>
      <c r="E13" s="162" t="s">
        <v>25</v>
      </c>
      <c r="F13" s="162" t="s">
        <v>42</v>
      </c>
      <c r="G13" s="369">
        <v>3000</v>
      </c>
      <c r="H13" s="212">
        <v>750</v>
      </c>
      <c r="I13" s="212">
        <v>1602</v>
      </c>
      <c r="J13" s="252">
        <v>0</v>
      </c>
      <c r="K13" s="199">
        <v>0</v>
      </c>
      <c r="L13" s="199">
        <v>750</v>
      </c>
      <c r="M13" s="199">
        <f>SUM(J13:L14)</f>
        <v>750</v>
      </c>
      <c r="N13" s="199">
        <v>0</v>
      </c>
      <c r="O13" s="199">
        <f>+I13+M13</f>
        <v>2352</v>
      </c>
      <c r="P13" s="203">
        <f>+M13/H13</f>
        <v>1</v>
      </c>
      <c r="Q13" s="203">
        <f>+O13/G13</f>
        <v>0.78400000000000003</v>
      </c>
      <c r="R13" s="295" t="s">
        <v>236</v>
      </c>
      <c r="S13" s="305">
        <v>2021130010091</v>
      </c>
      <c r="T13" s="162" t="s">
        <v>237</v>
      </c>
      <c r="U13" s="53" t="s">
        <v>430</v>
      </c>
      <c r="V13" s="61">
        <v>10</v>
      </c>
      <c r="W13" s="61">
        <v>10</v>
      </c>
      <c r="X13" s="61" t="s">
        <v>584</v>
      </c>
      <c r="Y13" s="212">
        <v>30</v>
      </c>
      <c r="Z13" s="212">
        <v>30</v>
      </c>
      <c r="AA13" s="162" t="s">
        <v>27</v>
      </c>
      <c r="AB13" s="212" t="s">
        <v>492</v>
      </c>
      <c r="AC13" s="212">
        <v>750</v>
      </c>
      <c r="AD13" s="138" t="s">
        <v>589</v>
      </c>
      <c r="AE13" s="162" t="s">
        <v>488</v>
      </c>
      <c r="AF13" s="160" t="s">
        <v>28</v>
      </c>
      <c r="AG13" s="226">
        <v>350000000</v>
      </c>
      <c r="AH13" s="228">
        <v>175000000</v>
      </c>
      <c r="AI13" s="160" t="s">
        <v>283</v>
      </c>
      <c r="AJ13" s="160" t="s">
        <v>297</v>
      </c>
      <c r="AK13" s="422">
        <v>224998495</v>
      </c>
      <c r="AL13" s="395" t="s">
        <v>490</v>
      </c>
      <c r="AM13" s="150" t="s">
        <v>479</v>
      </c>
      <c r="AN13" s="145" t="s">
        <v>566</v>
      </c>
      <c r="AO13" s="145" t="s">
        <v>573</v>
      </c>
    </row>
    <row r="14" spans="1:41" ht="116" customHeight="1" x14ac:dyDescent="0.45">
      <c r="A14" s="172"/>
      <c r="B14" s="172"/>
      <c r="C14" s="181"/>
      <c r="D14" s="162"/>
      <c r="E14" s="162"/>
      <c r="F14" s="162"/>
      <c r="G14" s="370"/>
      <c r="H14" s="212"/>
      <c r="I14" s="212"/>
      <c r="J14" s="254"/>
      <c r="K14" s="200"/>
      <c r="L14" s="200"/>
      <c r="M14" s="200"/>
      <c r="N14" s="200"/>
      <c r="O14" s="200"/>
      <c r="P14" s="205"/>
      <c r="Q14" s="205"/>
      <c r="R14" s="273"/>
      <c r="S14" s="237"/>
      <c r="T14" s="162"/>
      <c r="U14" s="64" t="s">
        <v>493</v>
      </c>
      <c r="V14" s="61" t="s">
        <v>492</v>
      </c>
      <c r="W14" s="61">
        <v>750</v>
      </c>
      <c r="X14" s="61" t="s">
        <v>585</v>
      </c>
      <c r="Y14" s="212"/>
      <c r="Z14" s="212"/>
      <c r="AA14" s="162"/>
      <c r="AB14" s="212"/>
      <c r="AC14" s="212"/>
      <c r="AD14" s="213"/>
      <c r="AE14" s="162"/>
      <c r="AF14" s="160"/>
      <c r="AG14" s="226"/>
      <c r="AH14" s="228"/>
      <c r="AI14" s="160"/>
      <c r="AJ14" s="194"/>
      <c r="AK14" s="404"/>
      <c r="AL14" s="160"/>
      <c r="AM14" s="335"/>
      <c r="AN14" s="145"/>
      <c r="AO14" s="145"/>
    </row>
    <row r="15" spans="1:41" ht="102" customHeight="1" x14ac:dyDescent="0.45">
      <c r="A15" s="172"/>
      <c r="B15" s="172"/>
      <c r="C15" s="181"/>
      <c r="D15" s="53" t="s">
        <v>43</v>
      </c>
      <c r="E15" s="53" t="s">
        <v>31</v>
      </c>
      <c r="F15" s="53" t="s">
        <v>44</v>
      </c>
      <c r="G15" s="63">
        <v>3</v>
      </c>
      <c r="H15" s="61">
        <v>1</v>
      </c>
      <c r="I15" s="61">
        <v>1</v>
      </c>
      <c r="J15" s="57">
        <v>0</v>
      </c>
      <c r="K15" s="13">
        <v>0</v>
      </c>
      <c r="L15" s="13">
        <v>1</v>
      </c>
      <c r="M15" s="13">
        <f>SUM(J15:L15)</f>
        <v>1</v>
      </c>
      <c r="N15" s="13">
        <v>0</v>
      </c>
      <c r="O15" s="13">
        <f>+I15</f>
        <v>1</v>
      </c>
      <c r="P15" s="14">
        <f>+M15/H15</f>
        <v>1</v>
      </c>
      <c r="Q15" s="14">
        <f>+O15/G15</f>
        <v>0.33333333333333331</v>
      </c>
      <c r="R15" s="273"/>
      <c r="S15" s="237"/>
      <c r="T15" s="162"/>
      <c r="U15" s="374" t="s">
        <v>396</v>
      </c>
      <c r="V15" s="138">
        <v>1</v>
      </c>
      <c r="W15" s="138">
        <v>1</v>
      </c>
      <c r="X15" s="138" t="s">
        <v>581</v>
      </c>
      <c r="Y15" s="212"/>
      <c r="Z15" s="212"/>
      <c r="AA15" s="162"/>
      <c r="AB15" s="212"/>
      <c r="AC15" s="212"/>
      <c r="AD15" s="213"/>
      <c r="AE15" s="162"/>
      <c r="AF15" s="160"/>
      <c r="AG15" s="226"/>
      <c r="AH15" s="228"/>
      <c r="AI15" s="160"/>
      <c r="AJ15" s="194"/>
      <c r="AK15" s="404"/>
      <c r="AL15" s="160"/>
      <c r="AM15" s="335"/>
      <c r="AN15" s="145"/>
      <c r="AO15" s="145"/>
    </row>
    <row r="16" spans="1:41" ht="101.5" customHeight="1" x14ac:dyDescent="0.45">
      <c r="A16" s="172"/>
      <c r="B16" s="172"/>
      <c r="C16" s="181"/>
      <c r="D16" s="53" t="s">
        <v>45</v>
      </c>
      <c r="E16" s="53" t="s">
        <v>25</v>
      </c>
      <c r="F16" s="53" t="s">
        <v>46</v>
      </c>
      <c r="G16" s="63">
        <v>40</v>
      </c>
      <c r="H16" s="61">
        <v>10</v>
      </c>
      <c r="I16" s="61">
        <v>10</v>
      </c>
      <c r="J16" s="57">
        <v>0</v>
      </c>
      <c r="K16" s="13">
        <v>0</v>
      </c>
      <c r="L16" s="13">
        <v>10</v>
      </c>
      <c r="M16" s="13">
        <f>SUM(J16:L16)</f>
        <v>10</v>
      </c>
      <c r="N16" s="13">
        <v>0</v>
      </c>
      <c r="O16" s="13">
        <f>+I16</f>
        <v>10</v>
      </c>
      <c r="P16" s="14">
        <f>+M16/H16</f>
        <v>1</v>
      </c>
      <c r="Q16" s="14">
        <f>+O16/G16</f>
        <v>0.25</v>
      </c>
      <c r="R16" s="214"/>
      <c r="S16" s="215"/>
      <c r="T16" s="162"/>
      <c r="U16" s="375"/>
      <c r="V16" s="139"/>
      <c r="W16" s="139"/>
      <c r="X16" s="139"/>
      <c r="Y16" s="212"/>
      <c r="Z16" s="212"/>
      <c r="AA16" s="162"/>
      <c r="AB16" s="212"/>
      <c r="AC16" s="212"/>
      <c r="AD16" s="139"/>
      <c r="AE16" s="162"/>
      <c r="AF16" s="160"/>
      <c r="AG16" s="226"/>
      <c r="AH16" s="228"/>
      <c r="AI16" s="160"/>
      <c r="AJ16" s="194"/>
      <c r="AK16" s="157"/>
      <c r="AL16" s="160"/>
      <c r="AM16" s="152"/>
      <c r="AN16" s="145"/>
      <c r="AO16" s="145"/>
    </row>
    <row r="17" spans="1:41" ht="65" customHeight="1" x14ac:dyDescent="0.45">
      <c r="A17" s="172"/>
      <c r="B17" s="172"/>
      <c r="C17" s="182"/>
      <c r="D17" s="188" t="s">
        <v>328</v>
      </c>
      <c r="E17" s="188"/>
      <c r="F17" s="188"/>
      <c r="G17" s="188"/>
      <c r="H17" s="188"/>
      <c r="I17" s="188"/>
      <c r="J17" s="188"/>
      <c r="K17" s="188"/>
      <c r="L17" s="188"/>
      <c r="M17" s="188"/>
      <c r="N17" s="188"/>
      <c r="O17" s="189"/>
      <c r="P17" s="20">
        <f>AVERAGE(P13:P16)</f>
        <v>1</v>
      </c>
      <c r="Q17" s="20">
        <f>AVERAGE(Q13:Q16)</f>
        <v>0.45577777777777778</v>
      </c>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row>
    <row r="18" spans="1:41" ht="57.75" customHeight="1" x14ac:dyDescent="0.45">
      <c r="A18" s="172"/>
      <c r="B18" s="172"/>
      <c r="C18" s="180" t="s">
        <v>47</v>
      </c>
      <c r="D18" s="162" t="s">
        <v>48</v>
      </c>
      <c r="E18" s="162" t="s">
        <v>49</v>
      </c>
      <c r="F18" s="162" t="s">
        <v>50</v>
      </c>
      <c r="G18" s="371">
        <v>20000</v>
      </c>
      <c r="H18" s="201" t="s">
        <v>320</v>
      </c>
      <c r="I18" s="199">
        <v>6724</v>
      </c>
      <c r="J18" s="199" t="s">
        <v>317</v>
      </c>
      <c r="K18" s="199" t="s">
        <v>317</v>
      </c>
      <c r="L18" s="199" t="s">
        <v>317</v>
      </c>
      <c r="M18" s="199" t="s">
        <v>317</v>
      </c>
      <c r="N18" s="199" t="s">
        <v>317</v>
      </c>
      <c r="O18" s="199">
        <f>+I18</f>
        <v>6724</v>
      </c>
      <c r="P18" s="203">
        <v>0</v>
      </c>
      <c r="Q18" s="203">
        <v>1</v>
      </c>
      <c r="R18" s="295" t="s">
        <v>307</v>
      </c>
      <c r="S18" s="305">
        <v>2021130010113</v>
      </c>
      <c r="T18" s="162" t="s">
        <v>264</v>
      </c>
      <c r="U18" s="53" t="s">
        <v>408</v>
      </c>
      <c r="V18" s="11" t="s">
        <v>320</v>
      </c>
      <c r="W18" s="13" t="s">
        <v>320</v>
      </c>
      <c r="X18" s="13" t="s">
        <v>320</v>
      </c>
      <c r="Y18" s="212" t="s">
        <v>320</v>
      </c>
      <c r="Z18" s="212" t="s">
        <v>320</v>
      </c>
      <c r="AA18" s="162" t="s">
        <v>27</v>
      </c>
      <c r="AB18" s="212" t="s">
        <v>320</v>
      </c>
      <c r="AC18" s="212" t="s">
        <v>320</v>
      </c>
      <c r="AD18" s="138" t="s">
        <v>320</v>
      </c>
      <c r="AE18" s="162" t="s">
        <v>488</v>
      </c>
      <c r="AF18" s="160" t="s">
        <v>28</v>
      </c>
      <c r="AG18" s="226">
        <v>0</v>
      </c>
      <c r="AH18" s="228" t="s">
        <v>320</v>
      </c>
      <c r="AI18" s="249" t="s">
        <v>320</v>
      </c>
      <c r="AJ18" s="249" t="s">
        <v>320</v>
      </c>
      <c r="AK18" s="427">
        <v>0</v>
      </c>
      <c r="AL18" s="336" t="s">
        <v>458</v>
      </c>
      <c r="AM18" s="392" t="s">
        <v>480</v>
      </c>
      <c r="AN18" s="156"/>
      <c r="AO18" s="143"/>
    </row>
    <row r="19" spans="1:41" ht="57.75" customHeight="1" x14ac:dyDescent="0.45">
      <c r="A19" s="172"/>
      <c r="B19" s="172"/>
      <c r="C19" s="181"/>
      <c r="D19" s="162"/>
      <c r="E19" s="162"/>
      <c r="F19" s="162"/>
      <c r="G19" s="372"/>
      <c r="H19" s="265"/>
      <c r="I19" s="208"/>
      <c r="J19" s="208"/>
      <c r="K19" s="208"/>
      <c r="L19" s="208"/>
      <c r="M19" s="208"/>
      <c r="N19" s="208"/>
      <c r="O19" s="208"/>
      <c r="P19" s="204"/>
      <c r="Q19" s="204"/>
      <c r="R19" s="273"/>
      <c r="S19" s="237"/>
      <c r="T19" s="162"/>
      <c r="U19" s="53" t="s">
        <v>494</v>
      </c>
      <c r="V19" s="11" t="s">
        <v>320</v>
      </c>
      <c r="W19" s="13" t="s">
        <v>320</v>
      </c>
      <c r="X19" s="13" t="s">
        <v>320</v>
      </c>
      <c r="Y19" s="212"/>
      <c r="Z19" s="212"/>
      <c r="AA19" s="162"/>
      <c r="AB19" s="212"/>
      <c r="AC19" s="212"/>
      <c r="AD19" s="213"/>
      <c r="AE19" s="162"/>
      <c r="AF19" s="160"/>
      <c r="AG19" s="226"/>
      <c r="AH19" s="228"/>
      <c r="AI19" s="249"/>
      <c r="AJ19" s="249"/>
      <c r="AK19" s="236"/>
      <c r="AL19" s="284"/>
      <c r="AM19" s="393"/>
      <c r="AN19" s="156"/>
      <c r="AO19" s="143"/>
    </row>
    <row r="20" spans="1:41" ht="62" customHeight="1" x14ac:dyDescent="0.45">
      <c r="A20" s="172"/>
      <c r="B20" s="172"/>
      <c r="C20" s="181"/>
      <c r="D20" s="162"/>
      <c r="E20" s="162"/>
      <c r="F20" s="162"/>
      <c r="G20" s="373"/>
      <c r="H20" s="202"/>
      <c r="I20" s="200"/>
      <c r="J20" s="200"/>
      <c r="K20" s="200"/>
      <c r="L20" s="200"/>
      <c r="M20" s="200"/>
      <c r="N20" s="200"/>
      <c r="O20" s="200"/>
      <c r="P20" s="205"/>
      <c r="Q20" s="205"/>
      <c r="R20" s="214"/>
      <c r="S20" s="215"/>
      <c r="T20" s="162"/>
      <c r="U20" s="53" t="s">
        <v>396</v>
      </c>
      <c r="V20" s="11" t="s">
        <v>320</v>
      </c>
      <c r="W20" s="13" t="s">
        <v>320</v>
      </c>
      <c r="X20" s="13" t="s">
        <v>320</v>
      </c>
      <c r="Y20" s="212"/>
      <c r="Z20" s="212"/>
      <c r="AA20" s="162"/>
      <c r="AB20" s="212"/>
      <c r="AC20" s="212"/>
      <c r="AD20" s="139"/>
      <c r="AE20" s="162"/>
      <c r="AF20" s="160"/>
      <c r="AG20" s="226"/>
      <c r="AH20" s="228"/>
      <c r="AI20" s="249"/>
      <c r="AJ20" s="249"/>
      <c r="AK20" s="234"/>
      <c r="AL20" s="285"/>
      <c r="AM20" s="394"/>
      <c r="AN20" s="156"/>
      <c r="AO20" s="143"/>
    </row>
    <row r="21" spans="1:41" ht="84.65" customHeight="1" x14ac:dyDescent="0.45">
      <c r="A21" s="172"/>
      <c r="B21" s="172"/>
      <c r="C21" s="182"/>
      <c r="D21" s="188" t="s">
        <v>329</v>
      </c>
      <c r="E21" s="188"/>
      <c r="F21" s="188"/>
      <c r="G21" s="188"/>
      <c r="H21" s="188"/>
      <c r="I21" s="188"/>
      <c r="J21" s="188"/>
      <c r="K21" s="188"/>
      <c r="L21" s="188"/>
      <c r="M21" s="188"/>
      <c r="N21" s="188"/>
      <c r="O21" s="189"/>
      <c r="P21" s="20">
        <f>+P18</f>
        <v>0</v>
      </c>
      <c r="Q21" s="20">
        <f>+Q18</f>
        <v>1</v>
      </c>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row>
    <row r="22" spans="1:41" ht="51.75" customHeight="1" x14ac:dyDescent="0.45">
      <c r="A22" s="172"/>
      <c r="B22" s="172"/>
      <c r="C22" s="180" t="s">
        <v>385</v>
      </c>
      <c r="D22" s="162" t="s">
        <v>51</v>
      </c>
      <c r="E22" s="162" t="s">
        <v>25</v>
      </c>
      <c r="F22" s="162" t="s">
        <v>495</v>
      </c>
      <c r="G22" s="371">
        <v>4</v>
      </c>
      <c r="H22" s="201" t="s">
        <v>320</v>
      </c>
      <c r="I22" s="199">
        <v>4</v>
      </c>
      <c r="J22" s="199" t="s">
        <v>317</v>
      </c>
      <c r="K22" s="199" t="s">
        <v>317</v>
      </c>
      <c r="L22" s="199" t="s">
        <v>317</v>
      </c>
      <c r="M22" s="199" t="s">
        <v>317</v>
      </c>
      <c r="N22" s="199" t="s">
        <v>317</v>
      </c>
      <c r="O22" s="199">
        <f>+I22</f>
        <v>4</v>
      </c>
      <c r="P22" s="203">
        <v>0</v>
      </c>
      <c r="Q22" s="203">
        <f>+O22/G22</f>
        <v>1</v>
      </c>
      <c r="R22" s="273" t="s">
        <v>244</v>
      </c>
      <c r="S22" s="237">
        <v>2021130010101</v>
      </c>
      <c r="T22" s="214" t="s">
        <v>245</v>
      </c>
      <c r="U22" s="52" t="s">
        <v>386</v>
      </c>
      <c r="V22" s="19" t="s">
        <v>317</v>
      </c>
      <c r="W22" s="12" t="s">
        <v>320</v>
      </c>
      <c r="X22" s="12" t="s">
        <v>320</v>
      </c>
      <c r="Y22" s="139" t="s">
        <v>320</v>
      </c>
      <c r="Z22" s="139" t="s">
        <v>320</v>
      </c>
      <c r="AA22" s="214" t="s">
        <v>27</v>
      </c>
      <c r="AB22" s="139" t="s">
        <v>320</v>
      </c>
      <c r="AC22" s="139" t="s">
        <v>320</v>
      </c>
      <c r="AD22" s="138" t="s">
        <v>320</v>
      </c>
      <c r="AE22" s="214" t="s">
        <v>488</v>
      </c>
      <c r="AF22" s="159" t="s">
        <v>28</v>
      </c>
      <c r="AG22" s="225">
        <v>0</v>
      </c>
      <c r="AH22" s="234" t="s">
        <v>320</v>
      </c>
      <c r="AI22" s="211" t="s">
        <v>320</v>
      </c>
      <c r="AJ22" s="211" t="s">
        <v>320</v>
      </c>
      <c r="AK22" s="427">
        <v>0</v>
      </c>
      <c r="AL22" s="284" t="s">
        <v>458</v>
      </c>
      <c r="AM22" s="341" t="s">
        <v>497</v>
      </c>
      <c r="AN22" s="155"/>
      <c r="AO22" s="149"/>
    </row>
    <row r="23" spans="1:41" ht="51.75" customHeight="1" x14ac:dyDescent="0.45">
      <c r="A23" s="172"/>
      <c r="B23" s="172"/>
      <c r="C23" s="181"/>
      <c r="D23" s="162"/>
      <c r="E23" s="162"/>
      <c r="F23" s="162"/>
      <c r="G23" s="372"/>
      <c r="H23" s="265"/>
      <c r="I23" s="208"/>
      <c r="J23" s="208"/>
      <c r="K23" s="208"/>
      <c r="L23" s="208"/>
      <c r="M23" s="208"/>
      <c r="N23" s="208"/>
      <c r="O23" s="208"/>
      <c r="P23" s="204"/>
      <c r="Q23" s="204"/>
      <c r="R23" s="273"/>
      <c r="S23" s="237"/>
      <c r="T23" s="162"/>
      <c r="U23" s="53" t="s">
        <v>390</v>
      </c>
      <c r="V23" s="11" t="s">
        <v>317</v>
      </c>
      <c r="W23" s="13" t="s">
        <v>320</v>
      </c>
      <c r="X23" s="13" t="s">
        <v>320</v>
      </c>
      <c r="Y23" s="212"/>
      <c r="Z23" s="212"/>
      <c r="AA23" s="162"/>
      <c r="AB23" s="212"/>
      <c r="AC23" s="212"/>
      <c r="AD23" s="213"/>
      <c r="AE23" s="162"/>
      <c r="AF23" s="160"/>
      <c r="AG23" s="226"/>
      <c r="AH23" s="228"/>
      <c r="AI23" s="249"/>
      <c r="AJ23" s="249"/>
      <c r="AK23" s="236"/>
      <c r="AL23" s="284"/>
      <c r="AM23" s="342"/>
      <c r="AN23" s="156"/>
      <c r="AO23" s="143"/>
    </row>
    <row r="24" spans="1:41" ht="51.75" customHeight="1" x14ac:dyDescent="0.45">
      <c r="A24" s="172"/>
      <c r="B24" s="172"/>
      <c r="C24" s="181"/>
      <c r="D24" s="162"/>
      <c r="E24" s="162"/>
      <c r="F24" s="162"/>
      <c r="G24" s="372"/>
      <c r="H24" s="265"/>
      <c r="I24" s="208"/>
      <c r="J24" s="208"/>
      <c r="K24" s="208"/>
      <c r="L24" s="208"/>
      <c r="M24" s="208"/>
      <c r="N24" s="208"/>
      <c r="O24" s="208"/>
      <c r="P24" s="204"/>
      <c r="Q24" s="204"/>
      <c r="R24" s="273"/>
      <c r="S24" s="237"/>
      <c r="T24" s="162"/>
      <c r="U24" s="295" t="s">
        <v>496</v>
      </c>
      <c r="V24" s="201" t="s">
        <v>317</v>
      </c>
      <c r="W24" s="199" t="s">
        <v>320</v>
      </c>
      <c r="X24" s="199" t="s">
        <v>320</v>
      </c>
      <c r="Y24" s="212"/>
      <c r="Z24" s="212"/>
      <c r="AA24" s="162"/>
      <c r="AB24" s="212"/>
      <c r="AC24" s="212"/>
      <c r="AD24" s="213"/>
      <c r="AE24" s="162"/>
      <c r="AF24" s="160"/>
      <c r="AG24" s="226"/>
      <c r="AH24" s="228"/>
      <c r="AI24" s="249"/>
      <c r="AJ24" s="249"/>
      <c r="AK24" s="236"/>
      <c r="AL24" s="284"/>
      <c r="AM24" s="342"/>
      <c r="AN24" s="156"/>
      <c r="AO24" s="143"/>
    </row>
    <row r="25" spans="1:41" ht="57" customHeight="1" x14ac:dyDescent="0.45">
      <c r="A25" s="172"/>
      <c r="B25" s="172"/>
      <c r="C25" s="181"/>
      <c r="D25" s="162"/>
      <c r="E25" s="162"/>
      <c r="F25" s="162"/>
      <c r="G25" s="373"/>
      <c r="H25" s="202"/>
      <c r="I25" s="200"/>
      <c r="J25" s="200"/>
      <c r="K25" s="200"/>
      <c r="L25" s="200"/>
      <c r="M25" s="200"/>
      <c r="N25" s="200"/>
      <c r="O25" s="200"/>
      <c r="P25" s="205"/>
      <c r="Q25" s="205"/>
      <c r="R25" s="214"/>
      <c r="S25" s="215"/>
      <c r="T25" s="162"/>
      <c r="U25" s="214"/>
      <c r="V25" s="202"/>
      <c r="W25" s="200"/>
      <c r="X25" s="200"/>
      <c r="Y25" s="212"/>
      <c r="Z25" s="212"/>
      <c r="AA25" s="162"/>
      <c r="AB25" s="212"/>
      <c r="AC25" s="212"/>
      <c r="AD25" s="139"/>
      <c r="AE25" s="162"/>
      <c r="AF25" s="160"/>
      <c r="AG25" s="226"/>
      <c r="AH25" s="228"/>
      <c r="AI25" s="249"/>
      <c r="AJ25" s="249"/>
      <c r="AK25" s="234"/>
      <c r="AL25" s="285"/>
      <c r="AM25" s="342"/>
      <c r="AN25" s="156"/>
      <c r="AO25" s="143"/>
    </row>
    <row r="26" spans="1:41" ht="57" customHeight="1" x14ac:dyDescent="0.45">
      <c r="A26" s="172"/>
      <c r="B26" s="172"/>
      <c r="C26" s="181"/>
      <c r="D26" s="387" t="s">
        <v>486</v>
      </c>
      <c r="E26" s="388"/>
      <c r="F26" s="388"/>
      <c r="G26" s="388"/>
      <c r="H26" s="388"/>
      <c r="I26" s="388"/>
      <c r="J26" s="388"/>
      <c r="K26" s="388"/>
      <c r="L26" s="388"/>
      <c r="M26" s="388"/>
      <c r="N26" s="388"/>
      <c r="O26" s="389"/>
      <c r="P26" s="20">
        <f>+P22</f>
        <v>0</v>
      </c>
      <c r="Q26" s="20">
        <f>+Q22</f>
        <v>1</v>
      </c>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row>
    <row r="27" spans="1:41" ht="57" customHeight="1" x14ac:dyDescent="0.45">
      <c r="A27" s="172"/>
      <c r="B27" s="173"/>
      <c r="C27" s="181"/>
      <c r="D27" s="362" t="s">
        <v>330</v>
      </c>
      <c r="E27" s="362"/>
      <c r="F27" s="362"/>
      <c r="G27" s="362"/>
      <c r="H27" s="362"/>
      <c r="I27" s="362"/>
      <c r="J27" s="362"/>
      <c r="K27" s="362"/>
      <c r="L27" s="362"/>
      <c r="M27" s="362"/>
      <c r="N27" s="362"/>
      <c r="O27" s="363"/>
      <c r="P27" s="38">
        <f>AVERAGE(P7,P12,P17,P21,P26)</f>
        <v>0.4</v>
      </c>
      <c r="Q27" s="38">
        <f>AVERAGE(Q7,Q12,Q17,Q21,Q26)</f>
        <v>0.70985555555555568</v>
      </c>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row>
    <row r="28" spans="1:41" ht="121" customHeight="1" x14ac:dyDescent="0.45">
      <c r="A28" s="172"/>
      <c r="B28" s="171" t="s">
        <v>60</v>
      </c>
      <c r="C28" s="169" t="s">
        <v>52</v>
      </c>
      <c r="D28" s="144" t="s">
        <v>53</v>
      </c>
      <c r="E28" s="144" t="s">
        <v>54</v>
      </c>
      <c r="F28" s="144" t="s">
        <v>55</v>
      </c>
      <c r="G28" s="168">
        <v>4000</v>
      </c>
      <c r="H28" s="178">
        <v>1000</v>
      </c>
      <c r="I28" s="178">
        <v>0</v>
      </c>
      <c r="J28" s="179">
        <v>0</v>
      </c>
      <c r="K28" s="178">
        <v>0</v>
      </c>
      <c r="L28" s="178">
        <v>0</v>
      </c>
      <c r="M28" s="174">
        <f>+J28+K28+L28</f>
        <v>0</v>
      </c>
      <c r="N28" s="174">
        <v>0</v>
      </c>
      <c r="O28" s="174">
        <v>0</v>
      </c>
      <c r="P28" s="175">
        <v>0</v>
      </c>
      <c r="Q28" s="175">
        <v>0</v>
      </c>
      <c r="R28" s="144" t="s">
        <v>498</v>
      </c>
      <c r="S28" s="177" t="s">
        <v>499</v>
      </c>
      <c r="T28" s="176" t="s">
        <v>500</v>
      </c>
      <c r="U28" s="92" t="s">
        <v>569</v>
      </c>
      <c r="V28" s="177">
        <v>1000</v>
      </c>
      <c r="W28" s="423">
        <v>0</v>
      </c>
      <c r="X28" s="423" t="s">
        <v>586</v>
      </c>
      <c r="Y28" s="177">
        <v>120</v>
      </c>
      <c r="Z28" s="177">
        <v>0</v>
      </c>
      <c r="AA28" s="176" t="s">
        <v>27</v>
      </c>
      <c r="AB28" s="198">
        <v>301701</v>
      </c>
      <c r="AC28" s="177">
        <v>0</v>
      </c>
      <c r="AD28" s="240" t="s">
        <v>590</v>
      </c>
      <c r="AE28" s="176" t="s">
        <v>455</v>
      </c>
      <c r="AF28" s="177" t="s">
        <v>28</v>
      </c>
      <c r="AG28" s="223">
        <v>1400000000</v>
      </c>
      <c r="AH28" s="224">
        <v>0</v>
      </c>
      <c r="AI28" s="176" t="s">
        <v>283</v>
      </c>
      <c r="AJ28" s="177" t="s">
        <v>298</v>
      </c>
      <c r="AK28" s="431">
        <v>390579864</v>
      </c>
      <c r="AL28" s="176" t="s">
        <v>309</v>
      </c>
      <c r="AM28" s="144" t="s">
        <v>501</v>
      </c>
      <c r="AN28" s="145" t="s">
        <v>566</v>
      </c>
      <c r="AO28" s="167" t="s">
        <v>568</v>
      </c>
    </row>
    <row r="29" spans="1:41" ht="144.5" customHeight="1" x14ac:dyDescent="0.45">
      <c r="A29" s="172"/>
      <c r="B29" s="172"/>
      <c r="C29" s="169"/>
      <c r="D29" s="144"/>
      <c r="E29" s="144"/>
      <c r="F29" s="144"/>
      <c r="G29" s="168"/>
      <c r="H29" s="178"/>
      <c r="I29" s="178"/>
      <c r="J29" s="179"/>
      <c r="K29" s="178"/>
      <c r="L29" s="178"/>
      <c r="M29" s="174"/>
      <c r="N29" s="174"/>
      <c r="O29" s="174"/>
      <c r="P29" s="175"/>
      <c r="Q29" s="175"/>
      <c r="R29" s="144"/>
      <c r="S29" s="177"/>
      <c r="T29" s="176"/>
      <c r="U29" s="396" t="s">
        <v>457</v>
      </c>
      <c r="V29" s="177"/>
      <c r="W29" s="292"/>
      <c r="X29" s="292"/>
      <c r="Y29" s="177"/>
      <c r="Z29" s="177"/>
      <c r="AA29" s="176"/>
      <c r="AB29" s="198"/>
      <c r="AC29" s="177"/>
      <c r="AD29" s="241"/>
      <c r="AE29" s="176"/>
      <c r="AF29" s="177"/>
      <c r="AG29" s="223"/>
      <c r="AH29" s="224"/>
      <c r="AI29" s="176"/>
      <c r="AJ29" s="177"/>
      <c r="AK29" s="432"/>
      <c r="AL29" s="176"/>
      <c r="AM29" s="144"/>
      <c r="AN29" s="145"/>
      <c r="AO29" s="167"/>
    </row>
    <row r="30" spans="1:41" ht="45.5" hidden="1" customHeight="1" x14ac:dyDescent="0.45">
      <c r="A30" s="172"/>
      <c r="B30" s="172"/>
      <c r="C30" s="169"/>
      <c r="D30" s="144"/>
      <c r="E30" s="144"/>
      <c r="F30" s="144"/>
      <c r="G30" s="168"/>
      <c r="H30" s="178"/>
      <c r="I30" s="178"/>
      <c r="J30" s="179"/>
      <c r="K30" s="178"/>
      <c r="L30" s="178"/>
      <c r="M30" s="174"/>
      <c r="N30" s="174"/>
      <c r="O30" s="174"/>
      <c r="P30" s="175"/>
      <c r="Q30" s="175"/>
      <c r="R30" s="144"/>
      <c r="S30" s="177"/>
      <c r="T30" s="176"/>
      <c r="U30" s="397"/>
      <c r="V30" s="177"/>
      <c r="W30" s="111"/>
      <c r="X30" s="111"/>
      <c r="Y30" s="177"/>
      <c r="Z30" s="177"/>
      <c r="AA30" s="176"/>
      <c r="AB30" s="198"/>
      <c r="AC30" s="177"/>
      <c r="AD30" s="29"/>
      <c r="AE30" s="176"/>
      <c r="AF30" s="177"/>
      <c r="AG30" s="223"/>
      <c r="AH30" s="224"/>
      <c r="AI30" s="176"/>
      <c r="AJ30" s="177"/>
      <c r="AK30" s="132"/>
      <c r="AL30" s="176"/>
      <c r="AM30" s="144"/>
      <c r="AN30" s="145"/>
      <c r="AO30" s="167"/>
    </row>
    <row r="31" spans="1:41" ht="47.5" hidden="1" customHeight="1" x14ac:dyDescent="0.45">
      <c r="A31" s="172"/>
      <c r="B31" s="172"/>
      <c r="C31" s="169"/>
      <c r="D31" s="144"/>
      <c r="E31" s="144"/>
      <c r="F31" s="144"/>
      <c r="G31" s="168"/>
      <c r="H31" s="178"/>
      <c r="I31" s="178"/>
      <c r="J31" s="179"/>
      <c r="K31" s="178"/>
      <c r="L31" s="178"/>
      <c r="M31" s="174"/>
      <c r="N31" s="174"/>
      <c r="O31" s="174"/>
      <c r="P31" s="175"/>
      <c r="Q31" s="175"/>
      <c r="R31" s="144"/>
      <c r="S31" s="177"/>
      <c r="T31" s="176"/>
      <c r="U31" s="397"/>
      <c r="V31" s="177"/>
      <c r="W31" s="111"/>
      <c r="X31" s="111"/>
      <c r="Y31" s="177"/>
      <c r="Z31" s="177"/>
      <c r="AA31" s="176"/>
      <c r="AB31" s="198"/>
      <c r="AC31" s="177"/>
      <c r="AD31" s="29"/>
      <c r="AE31" s="176"/>
      <c r="AF31" s="177"/>
      <c r="AG31" s="223"/>
      <c r="AH31" s="224"/>
      <c r="AI31" s="176"/>
      <c r="AJ31" s="177"/>
      <c r="AK31" s="132"/>
      <c r="AL31" s="176"/>
      <c r="AM31" s="144"/>
      <c r="AN31" s="145"/>
      <c r="AO31" s="167"/>
    </row>
    <row r="32" spans="1:41" ht="12.5" hidden="1" customHeight="1" x14ac:dyDescent="0.45">
      <c r="A32" s="172"/>
      <c r="B32" s="172"/>
      <c r="C32" s="101"/>
      <c r="D32" s="144"/>
      <c r="E32" s="144"/>
      <c r="F32" s="144"/>
      <c r="G32" s="108"/>
      <c r="H32" s="178"/>
      <c r="I32" s="178"/>
      <c r="J32" s="179"/>
      <c r="K32" s="178"/>
      <c r="L32" s="178"/>
      <c r="M32" s="174"/>
      <c r="N32" s="174"/>
      <c r="O32" s="174"/>
      <c r="P32" s="175"/>
      <c r="Q32" s="175"/>
      <c r="R32" s="144"/>
      <c r="S32" s="177"/>
      <c r="T32" s="176"/>
      <c r="U32" s="397"/>
      <c r="V32" s="177"/>
      <c r="W32" s="111"/>
      <c r="X32" s="111"/>
      <c r="Y32" s="177"/>
      <c r="Z32" s="177"/>
      <c r="AA32" s="176"/>
      <c r="AB32" s="198"/>
      <c r="AC32" s="177"/>
      <c r="AD32" s="29"/>
      <c r="AE32" s="176"/>
      <c r="AF32" s="177"/>
      <c r="AG32" s="223"/>
      <c r="AH32" s="224"/>
      <c r="AI32" s="176"/>
      <c r="AJ32" s="177"/>
      <c r="AK32" s="132"/>
      <c r="AL32" s="176"/>
      <c r="AM32" s="144"/>
      <c r="AO32" s="105"/>
    </row>
    <row r="33" spans="1:41" ht="25.5" hidden="1" customHeight="1" x14ac:dyDescent="0.45">
      <c r="A33" s="172"/>
      <c r="B33" s="172"/>
      <c r="C33" s="101"/>
      <c r="D33" s="144"/>
      <c r="E33" s="144"/>
      <c r="F33" s="144"/>
      <c r="G33" s="108"/>
      <c r="H33" s="178"/>
      <c r="I33" s="178"/>
      <c r="J33" s="179"/>
      <c r="K33" s="178"/>
      <c r="L33" s="178"/>
      <c r="M33" s="174"/>
      <c r="N33" s="174"/>
      <c r="O33" s="174"/>
      <c r="P33" s="175"/>
      <c r="Q33" s="175"/>
      <c r="R33" s="144"/>
      <c r="S33" s="177"/>
      <c r="T33" s="176"/>
      <c r="U33" s="397"/>
      <c r="V33" s="106"/>
      <c r="W33" s="116"/>
      <c r="X33" s="116"/>
      <c r="Y33" s="104"/>
      <c r="Z33" s="104"/>
      <c r="AA33" s="102"/>
      <c r="AB33" s="103"/>
      <c r="AC33" s="104"/>
      <c r="AD33" s="104"/>
      <c r="AE33" s="102"/>
      <c r="AF33" s="104"/>
      <c r="AG33" s="107"/>
      <c r="AH33" s="94"/>
      <c r="AI33" s="102"/>
      <c r="AJ33" s="104"/>
      <c r="AK33" s="133"/>
      <c r="AL33" s="102"/>
      <c r="AM33" s="16"/>
      <c r="AO33" s="105"/>
    </row>
    <row r="34" spans="1:41" ht="6" hidden="1" customHeight="1" x14ac:dyDescent="0.45">
      <c r="A34" s="172"/>
      <c r="B34" s="172"/>
      <c r="C34" s="101"/>
      <c r="D34" s="144"/>
      <c r="E34" s="144"/>
      <c r="F34" s="144"/>
      <c r="G34" s="108"/>
      <c r="H34" s="178"/>
      <c r="I34" s="178"/>
      <c r="J34" s="179"/>
      <c r="K34" s="178"/>
      <c r="L34" s="178"/>
      <c r="M34" s="174"/>
      <c r="N34" s="174"/>
      <c r="O34" s="174"/>
      <c r="P34" s="175"/>
      <c r="Q34" s="175"/>
      <c r="R34" s="144"/>
      <c r="S34" s="177"/>
      <c r="T34" s="176"/>
      <c r="U34" s="397"/>
      <c r="V34" s="106"/>
      <c r="W34" s="116"/>
      <c r="X34" s="116"/>
      <c r="Y34" s="104"/>
      <c r="Z34" s="104"/>
      <c r="AA34" s="102"/>
      <c r="AB34" s="103"/>
      <c r="AC34" s="104"/>
      <c r="AD34" s="104"/>
      <c r="AE34" s="102"/>
      <c r="AF34" s="104"/>
      <c r="AG34" s="107"/>
      <c r="AH34" s="94"/>
      <c r="AI34" s="102"/>
      <c r="AJ34" s="104"/>
      <c r="AK34" s="133"/>
      <c r="AL34" s="102"/>
      <c r="AM34" s="16"/>
      <c r="AO34" s="105"/>
    </row>
    <row r="35" spans="1:41" ht="25.5" hidden="1" customHeight="1" x14ac:dyDescent="0.45">
      <c r="A35" s="172"/>
      <c r="B35" s="172"/>
      <c r="C35" s="101"/>
      <c r="D35" s="144"/>
      <c r="E35" s="144"/>
      <c r="F35" s="144"/>
      <c r="G35" s="108"/>
      <c r="H35" s="178"/>
      <c r="I35" s="178"/>
      <c r="J35" s="179"/>
      <c r="K35" s="178"/>
      <c r="L35" s="178"/>
      <c r="M35" s="174"/>
      <c r="N35" s="174"/>
      <c r="O35" s="174"/>
      <c r="P35" s="175"/>
      <c r="Q35" s="175"/>
      <c r="R35" s="144"/>
      <c r="S35" s="177"/>
      <c r="T35" s="176"/>
      <c r="U35" s="398"/>
      <c r="V35" s="106"/>
      <c r="W35" s="116"/>
      <c r="X35" s="116"/>
      <c r="Y35" s="104"/>
      <c r="Z35" s="104"/>
      <c r="AA35" s="102"/>
      <c r="AB35" s="103"/>
      <c r="AC35" s="104"/>
      <c r="AD35" s="104"/>
      <c r="AE35" s="102"/>
      <c r="AF35" s="104"/>
      <c r="AG35" s="107"/>
      <c r="AH35" s="94"/>
      <c r="AI35" s="102"/>
      <c r="AJ35" s="104"/>
      <c r="AK35" s="133"/>
      <c r="AL35" s="102"/>
      <c r="AM35" s="16"/>
      <c r="AO35" s="105"/>
    </row>
    <row r="36" spans="1:41" ht="86.25" customHeight="1" x14ac:dyDescent="0.45">
      <c r="A36" s="172"/>
      <c r="B36" s="172"/>
      <c r="C36" s="180" t="s">
        <v>331</v>
      </c>
      <c r="D36" s="160" t="s">
        <v>56</v>
      </c>
      <c r="E36" s="160" t="s">
        <v>25</v>
      </c>
      <c r="F36" s="160" t="s">
        <v>57</v>
      </c>
      <c r="G36" s="385">
        <v>120212</v>
      </c>
      <c r="H36" s="201" t="s">
        <v>317</v>
      </c>
      <c r="I36" s="364">
        <v>11482</v>
      </c>
      <c r="J36" s="201" t="s">
        <v>317</v>
      </c>
      <c r="K36" s="201" t="s">
        <v>317</v>
      </c>
      <c r="L36" s="201" t="s">
        <v>317</v>
      </c>
      <c r="M36" s="178" t="s">
        <v>317</v>
      </c>
      <c r="N36" s="178" t="s">
        <v>317</v>
      </c>
      <c r="O36" s="366">
        <v>11482</v>
      </c>
      <c r="P36" s="367" t="s">
        <v>320</v>
      </c>
      <c r="Q36" s="368">
        <f>+O36/G36</f>
        <v>9.551459088942868E-2</v>
      </c>
      <c r="R36" s="247" t="s">
        <v>242</v>
      </c>
      <c r="S36" s="229">
        <v>2021130010100</v>
      </c>
      <c r="T36" s="160" t="s">
        <v>243</v>
      </c>
      <c r="U36" s="247" t="s">
        <v>502</v>
      </c>
      <c r="V36" s="201" t="s">
        <v>320</v>
      </c>
      <c r="W36" s="199" t="s">
        <v>320</v>
      </c>
      <c r="X36" s="199" t="s">
        <v>320</v>
      </c>
      <c r="Y36" s="194" t="s">
        <v>320</v>
      </c>
      <c r="Z36" s="194" t="s">
        <v>320</v>
      </c>
      <c r="AA36" s="160" t="s">
        <v>27</v>
      </c>
      <c r="AB36" s="138" t="s">
        <v>320</v>
      </c>
      <c r="AC36" s="138" t="s">
        <v>320</v>
      </c>
      <c r="AD36" s="138" t="s">
        <v>320</v>
      </c>
      <c r="AE36" s="160" t="s">
        <v>488</v>
      </c>
      <c r="AF36" s="160" t="s">
        <v>28</v>
      </c>
      <c r="AG36" s="226">
        <v>0</v>
      </c>
      <c r="AH36" s="228" t="s">
        <v>320</v>
      </c>
      <c r="AI36" s="249" t="s">
        <v>320</v>
      </c>
      <c r="AJ36" s="249" t="s">
        <v>320</v>
      </c>
      <c r="AK36" s="427">
        <v>0</v>
      </c>
      <c r="AL36" s="160" t="s">
        <v>458</v>
      </c>
      <c r="AM36" s="196" t="s">
        <v>504</v>
      </c>
      <c r="AN36" s="155"/>
      <c r="AO36" s="143"/>
    </row>
    <row r="37" spans="1:41" ht="75.75" customHeight="1" x14ac:dyDescent="0.45">
      <c r="A37" s="172"/>
      <c r="B37" s="172"/>
      <c r="C37" s="181"/>
      <c r="D37" s="160"/>
      <c r="E37" s="160"/>
      <c r="F37" s="160"/>
      <c r="G37" s="386"/>
      <c r="H37" s="202"/>
      <c r="I37" s="365"/>
      <c r="J37" s="202"/>
      <c r="K37" s="202"/>
      <c r="L37" s="202"/>
      <c r="M37" s="178"/>
      <c r="N37" s="178"/>
      <c r="O37" s="366"/>
      <c r="P37" s="367"/>
      <c r="Q37" s="368"/>
      <c r="R37" s="222"/>
      <c r="S37" s="217"/>
      <c r="T37" s="160"/>
      <c r="U37" s="159"/>
      <c r="V37" s="202"/>
      <c r="W37" s="200"/>
      <c r="X37" s="200"/>
      <c r="Y37" s="194"/>
      <c r="Z37" s="194"/>
      <c r="AA37" s="160"/>
      <c r="AB37" s="213"/>
      <c r="AC37" s="213"/>
      <c r="AD37" s="213"/>
      <c r="AE37" s="160"/>
      <c r="AF37" s="160"/>
      <c r="AG37" s="226"/>
      <c r="AH37" s="228"/>
      <c r="AI37" s="249"/>
      <c r="AJ37" s="249"/>
      <c r="AK37" s="236"/>
      <c r="AL37" s="160"/>
      <c r="AM37" s="196"/>
      <c r="AN37" s="156"/>
      <c r="AO37" s="143"/>
    </row>
    <row r="38" spans="1:41" ht="56.25" customHeight="1" x14ac:dyDescent="0.45">
      <c r="A38" s="172"/>
      <c r="B38" s="172"/>
      <c r="C38" s="181"/>
      <c r="D38" s="160" t="s">
        <v>58</v>
      </c>
      <c r="E38" s="160" t="s">
        <v>25</v>
      </c>
      <c r="F38" s="160" t="s">
        <v>59</v>
      </c>
      <c r="G38" s="351">
        <v>400</v>
      </c>
      <c r="H38" s="244" t="s">
        <v>317</v>
      </c>
      <c r="I38" s="244" t="s">
        <v>25</v>
      </c>
      <c r="J38" s="201" t="s">
        <v>317</v>
      </c>
      <c r="K38" s="201" t="s">
        <v>317</v>
      </c>
      <c r="L38" s="201" t="s">
        <v>317</v>
      </c>
      <c r="M38" s="201" t="s">
        <v>317</v>
      </c>
      <c r="N38" s="201" t="s">
        <v>317</v>
      </c>
      <c r="O38" s="199" t="s">
        <v>25</v>
      </c>
      <c r="P38" s="203" t="s">
        <v>320</v>
      </c>
      <c r="Q38" s="383">
        <v>0</v>
      </c>
      <c r="R38" s="222"/>
      <c r="S38" s="217"/>
      <c r="T38" s="160"/>
      <c r="U38" s="247" t="s">
        <v>503</v>
      </c>
      <c r="V38" s="201" t="s">
        <v>320</v>
      </c>
      <c r="W38" s="199" t="s">
        <v>320</v>
      </c>
      <c r="X38" s="199" t="s">
        <v>591</v>
      </c>
      <c r="Y38" s="194"/>
      <c r="Z38" s="194"/>
      <c r="AA38" s="160"/>
      <c r="AB38" s="213"/>
      <c r="AC38" s="213"/>
      <c r="AD38" s="213"/>
      <c r="AE38" s="160"/>
      <c r="AF38" s="160"/>
      <c r="AG38" s="226"/>
      <c r="AH38" s="228"/>
      <c r="AI38" s="249"/>
      <c r="AJ38" s="249"/>
      <c r="AK38" s="236"/>
      <c r="AL38" s="160"/>
      <c r="AM38" s="196"/>
      <c r="AN38" s="156"/>
      <c r="AO38" s="143"/>
    </row>
    <row r="39" spans="1:41" ht="93" customHeight="1" x14ac:dyDescent="0.45">
      <c r="A39" s="172"/>
      <c r="B39" s="172"/>
      <c r="C39" s="181"/>
      <c r="D39" s="160"/>
      <c r="E39" s="160"/>
      <c r="F39" s="160"/>
      <c r="G39" s="351"/>
      <c r="H39" s="184"/>
      <c r="I39" s="184"/>
      <c r="J39" s="202"/>
      <c r="K39" s="202"/>
      <c r="L39" s="202"/>
      <c r="M39" s="202"/>
      <c r="N39" s="202"/>
      <c r="O39" s="200"/>
      <c r="P39" s="205"/>
      <c r="Q39" s="384"/>
      <c r="R39" s="159"/>
      <c r="S39" s="218"/>
      <c r="T39" s="160"/>
      <c r="U39" s="159"/>
      <c r="V39" s="202"/>
      <c r="W39" s="200"/>
      <c r="X39" s="200"/>
      <c r="Y39" s="194"/>
      <c r="Z39" s="194"/>
      <c r="AA39" s="160"/>
      <c r="AB39" s="139"/>
      <c r="AC39" s="139"/>
      <c r="AD39" s="139"/>
      <c r="AE39" s="160"/>
      <c r="AF39" s="160"/>
      <c r="AG39" s="226"/>
      <c r="AH39" s="228"/>
      <c r="AI39" s="249"/>
      <c r="AJ39" s="249"/>
      <c r="AK39" s="234"/>
      <c r="AL39" s="160"/>
      <c r="AM39" s="196"/>
      <c r="AN39" s="156"/>
      <c r="AO39" s="143"/>
    </row>
    <row r="40" spans="1:41" ht="93" customHeight="1" x14ac:dyDescent="0.45">
      <c r="A40" s="172"/>
      <c r="B40" s="172"/>
      <c r="C40" s="182"/>
      <c r="D40" s="188" t="s">
        <v>485</v>
      </c>
      <c r="E40" s="188"/>
      <c r="F40" s="188"/>
      <c r="G40" s="188"/>
      <c r="H40" s="188"/>
      <c r="I40" s="188"/>
      <c r="J40" s="188"/>
      <c r="K40" s="188"/>
      <c r="L40" s="188"/>
      <c r="M40" s="188"/>
      <c r="N40" s="188"/>
      <c r="O40" s="189"/>
      <c r="P40" s="20" t="s">
        <v>318</v>
      </c>
      <c r="Q40" s="20">
        <v>0</v>
      </c>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row>
    <row r="41" spans="1:41" ht="110.25" customHeight="1" x14ac:dyDescent="0.45">
      <c r="A41" s="172"/>
      <c r="B41" s="172"/>
      <c r="C41" s="180" t="s">
        <v>61</v>
      </c>
      <c r="D41" s="62" t="s">
        <v>505</v>
      </c>
      <c r="E41" s="62" t="s">
        <v>62</v>
      </c>
      <c r="F41" s="62" t="s">
        <v>63</v>
      </c>
      <c r="G41" s="54">
        <v>300</v>
      </c>
      <c r="H41" s="17" t="s">
        <v>320</v>
      </c>
      <c r="I41" s="11">
        <v>13644</v>
      </c>
      <c r="J41" s="17" t="s">
        <v>320</v>
      </c>
      <c r="K41" s="17" t="s">
        <v>320</v>
      </c>
      <c r="L41" s="17" t="s">
        <v>320</v>
      </c>
      <c r="M41" s="17" t="s">
        <v>320</v>
      </c>
      <c r="N41" s="17" t="s">
        <v>320</v>
      </c>
      <c r="O41" s="13">
        <f>+I41</f>
        <v>13644</v>
      </c>
      <c r="P41" s="14" t="s">
        <v>320</v>
      </c>
      <c r="Q41" s="14">
        <v>1</v>
      </c>
      <c r="R41" s="183" t="s">
        <v>506</v>
      </c>
      <c r="S41" s="185">
        <v>2021130010061</v>
      </c>
      <c r="T41" s="183" t="s">
        <v>233</v>
      </c>
      <c r="U41" s="84" t="s">
        <v>280</v>
      </c>
      <c r="V41" s="19" t="s">
        <v>320</v>
      </c>
      <c r="W41" s="12" t="s">
        <v>320</v>
      </c>
      <c r="X41" s="12" t="s">
        <v>320</v>
      </c>
      <c r="Y41" s="193" t="s">
        <v>320</v>
      </c>
      <c r="Z41" s="193" t="s">
        <v>320</v>
      </c>
      <c r="AA41" s="159" t="s">
        <v>27</v>
      </c>
      <c r="AB41" s="399" t="s">
        <v>320</v>
      </c>
      <c r="AC41" s="399" t="s">
        <v>320</v>
      </c>
      <c r="AD41" s="405" t="s">
        <v>320</v>
      </c>
      <c r="AE41" s="159" t="s">
        <v>488</v>
      </c>
      <c r="AF41" s="159" t="s">
        <v>28</v>
      </c>
      <c r="AG41" s="225">
        <v>0</v>
      </c>
      <c r="AH41" s="234" t="s">
        <v>320</v>
      </c>
      <c r="AI41" s="211" t="s">
        <v>320</v>
      </c>
      <c r="AJ41" s="211" t="s">
        <v>320</v>
      </c>
      <c r="AK41" s="427">
        <v>0</v>
      </c>
      <c r="AL41" s="284" t="s">
        <v>458</v>
      </c>
      <c r="AM41" s="400"/>
      <c r="AN41" s="155"/>
      <c r="AO41" s="143"/>
    </row>
    <row r="42" spans="1:41" ht="89.25" customHeight="1" x14ac:dyDescent="0.45">
      <c r="A42" s="172"/>
      <c r="B42" s="172"/>
      <c r="C42" s="181"/>
      <c r="D42" s="62" t="s">
        <v>64</v>
      </c>
      <c r="E42" s="62" t="s">
        <v>25</v>
      </c>
      <c r="F42" s="62" t="s">
        <v>65</v>
      </c>
      <c r="G42" s="54">
        <v>1</v>
      </c>
      <c r="H42" s="17" t="s">
        <v>320</v>
      </c>
      <c r="I42" s="21" t="s">
        <v>25</v>
      </c>
      <c r="J42" s="17" t="s">
        <v>320</v>
      </c>
      <c r="K42" s="17" t="s">
        <v>320</v>
      </c>
      <c r="L42" s="17" t="s">
        <v>320</v>
      </c>
      <c r="M42" s="17" t="s">
        <v>320</v>
      </c>
      <c r="N42" s="17" t="s">
        <v>320</v>
      </c>
      <c r="O42" s="13" t="s">
        <v>25</v>
      </c>
      <c r="P42" s="14" t="s">
        <v>320</v>
      </c>
      <c r="Q42" s="14" t="s">
        <v>320</v>
      </c>
      <c r="R42" s="183"/>
      <c r="S42" s="185"/>
      <c r="T42" s="183"/>
      <c r="U42" s="62" t="s">
        <v>281</v>
      </c>
      <c r="V42" s="11" t="s">
        <v>320</v>
      </c>
      <c r="W42" s="13" t="s">
        <v>320</v>
      </c>
      <c r="X42" s="13" t="s">
        <v>320</v>
      </c>
      <c r="Y42" s="194"/>
      <c r="Z42" s="194"/>
      <c r="AA42" s="160"/>
      <c r="AB42" s="212"/>
      <c r="AC42" s="212"/>
      <c r="AD42" s="406"/>
      <c r="AE42" s="160"/>
      <c r="AF42" s="160"/>
      <c r="AG42" s="226"/>
      <c r="AH42" s="228"/>
      <c r="AI42" s="249"/>
      <c r="AJ42" s="249"/>
      <c r="AK42" s="236"/>
      <c r="AL42" s="284"/>
      <c r="AM42" s="358"/>
      <c r="AN42" s="156"/>
      <c r="AO42" s="143"/>
    </row>
    <row r="43" spans="1:41" ht="102" customHeight="1" x14ac:dyDescent="0.45">
      <c r="A43" s="172"/>
      <c r="B43" s="172"/>
      <c r="C43" s="181"/>
      <c r="D43" s="62" t="s">
        <v>66</v>
      </c>
      <c r="E43" s="62" t="s">
        <v>25</v>
      </c>
      <c r="F43" s="62" t="s">
        <v>67</v>
      </c>
      <c r="G43" s="54">
        <v>400</v>
      </c>
      <c r="H43" s="17" t="s">
        <v>320</v>
      </c>
      <c r="I43" s="21" t="s">
        <v>25</v>
      </c>
      <c r="J43" s="17" t="s">
        <v>320</v>
      </c>
      <c r="K43" s="17" t="s">
        <v>320</v>
      </c>
      <c r="L43" s="17" t="s">
        <v>320</v>
      </c>
      <c r="M43" s="17" t="s">
        <v>320</v>
      </c>
      <c r="N43" s="17" t="s">
        <v>320</v>
      </c>
      <c r="O43" s="13" t="s">
        <v>25</v>
      </c>
      <c r="P43" s="14" t="s">
        <v>320</v>
      </c>
      <c r="Q43" s="14" t="s">
        <v>320</v>
      </c>
      <c r="R43" s="184"/>
      <c r="S43" s="186"/>
      <c r="T43" s="184"/>
      <c r="U43" s="62" t="s">
        <v>282</v>
      </c>
      <c r="V43" s="11" t="s">
        <v>320</v>
      </c>
      <c r="W43" s="13" t="s">
        <v>320</v>
      </c>
      <c r="X43" s="13" t="s">
        <v>320</v>
      </c>
      <c r="Y43" s="194"/>
      <c r="Z43" s="194"/>
      <c r="AA43" s="160"/>
      <c r="AB43" s="212"/>
      <c r="AC43" s="212"/>
      <c r="AD43" s="399"/>
      <c r="AE43" s="160"/>
      <c r="AF43" s="160"/>
      <c r="AG43" s="226"/>
      <c r="AH43" s="228"/>
      <c r="AI43" s="249"/>
      <c r="AJ43" s="249"/>
      <c r="AK43" s="234"/>
      <c r="AL43" s="285"/>
      <c r="AM43" s="358"/>
      <c r="AN43" s="156"/>
      <c r="AO43" s="143"/>
    </row>
    <row r="44" spans="1:41" ht="87" customHeight="1" x14ac:dyDescent="0.45">
      <c r="A44" s="172"/>
      <c r="B44" s="172"/>
      <c r="C44" s="182"/>
      <c r="D44" s="188" t="s">
        <v>332</v>
      </c>
      <c r="E44" s="188"/>
      <c r="F44" s="188"/>
      <c r="G44" s="188"/>
      <c r="H44" s="188"/>
      <c r="I44" s="188"/>
      <c r="J44" s="188"/>
      <c r="K44" s="188"/>
      <c r="L44" s="188"/>
      <c r="M44" s="188"/>
      <c r="N44" s="188"/>
      <c r="O44" s="189"/>
      <c r="P44" s="20" t="s">
        <v>318</v>
      </c>
      <c r="Q44" s="20">
        <v>1</v>
      </c>
      <c r="R44" s="150"/>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row>
    <row r="45" spans="1:41" ht="74.5" customHeight="1" x14ac:dyDescent="0.45">
      <c r="A45" s="172"/>
      <c r="B45" s="172"/>
      <c r="C45" s="169" t="s">
        <v>68</v>
      </c>
      <c r="D45" s="160" t="s">
        <v>69</v>
      </c>
      <c r="E45" s="160" t="s">
        <v>25</v>
      </c>
      <c r="F45" s="160" t="s">
        <v>70</v>
      </c>
      <c r="G45" s="351">
        <v>30</v>
      </c>
      <c r="H45" s="201">
        <v>10</v>
      </c>
      <c r="I45" s="199">
        <v>10</v>
      </c>
      <c r="J45" s="199">
        <v>0</v>
      </c>
      <c r="K45" s="199">
        <v>0</v>
      </c>
      <c r="L45" s="199">
        <v>0</v>
      </c>
      <c r="M45" s="199">
        <f>SUM(J45:L47)</f>
        <v>0</v>
      </c>
      <c r="N45" s="199">
        <v>0</v>
      </c>
      <c r="O45" s="199">
        <f>+I45+M45</f>
        <v>10</v>
      </c>
      <c r="P45" s="203">
        <f>+M45/H45</f>
        <v>0</v>
      </c>
      <c r="Q45" s="203">
        <f>+O45/G45</f>
        <v>0.33333333333333331</v>
      </c>
      <c r="R45" s="295" t="s">
        <v>238</v>
      </c>
      <c r="S45" s="305">
        <v>2021130010098</v>
      </c>
      <c r="T45" s="162" t="s">
        <v>239</v>
      </c>
      <c r="U45" s="53" t="s">
        <v>392</v>
      </c>
      <c r="V45" s="61">
        <v>1</v>
      </c>
      <c r="W45" s="61">
        <v>0</v>
      </c>
      <c r="X45" s="53" t="s">
        <v>583</v>
      </c>
      <c r="Y45" s="201">
        <v>30</v>
      </c>
      <c r="Z45" s="212">
        <v>0</v>
      </c>
      <c r="AA45" s="162" t="s">
        <v>27</v>
      </c>
      <c r="AB45" s="212">
        <v>200</v>
      </c>
      <c r="AC45" s="212">
        <v>0</v>
      </c>
      <c r="AD45" s="138" t="s">
        <v>590</v>
      </c>
      <c r="AE45" s="162" t="s">
        <v>488</v>
      </c>
      <c r="AF45" s="160" t="s">
        <v>28</v>
      </c>
      <c r="AG45" s="401">
        <v>100000000</v>
      </c>
      <c r="AH45" s="403">
        <v>0</v>
      </c>
      <c r="AI45" s="160" t="s">
        <v>283</v>
      </c>
      <c r="AJ45" s="160" t="s">
        <v>299</v>
      </c>
      <c r="AK45" s="422">
        <v>0</v>
      </c>
      <c r="AL45" s="298" t="s">
        <v>490</v>
      </c>
      <c r="AM45" s="340" t="s">
        <v>507</v>
      </c>
      <c r="AN45" s="145" t="s">
        <v>566</v>
      </c>
      <c r="AO45" s="170" t="s">
        <v>570</v>
      </c>
    </row>
    <row r="46" spans="1:41" ht="56.5" customHeight="1" x14ac:dyDescent="0.45">
      <c r="A46" s="172"/>
      <c r="B46" s="172"/>
      <c r="C46" s="169"/>
      <c r="D46" s="160"/>
      <c r="E46" s="160"/>
      <c r="F46" s="160"/>
      <c r="G46" s="351"/>
      <c r="H46" s="265"/>
      <c r="I46" s="208"/>
      <c r="J46" s="208"/>
      <c r="K46" s="208"/>
      <c r="L46" s="208"/>
      <c r="M46" s="208"/>
      <c r="N46" s="208"/>
      <c r="O46" s="208"/>
      <c r="P46" s="204"/>
      <c r="Q46" s="204"/>
      <c r="R46" s="273"/>
      <c r="S46" s="237"/>
      <c r="T46" s="162"/>
      <c r="U46" s="53" t="s">
        <v>459</v>
      </c>
      <c r="V46" s="61">
        <v>10</v>
      </c>
      <c r="W46" s="61">
        <v>0</v>
      </c>
      <c r="X46" s="53" t="s">
        <v>592</v>
      </c>
      <c r="Y46" s="265"/>
      <c r="Z46" s="212"/>
      <c r="AA46" s="162"/>
      <c r="AB46" s="212"/>
      <c r="AC46" s="212"/>
      <c r="AD46" s="213"/>
      <c r="AE46" s="162"/>
      <c r="AF46" s="160"/>
      <c r="AG46" s="402"/>
      <c r="AH46" s="404"/>
      <c r="AI46" s="160"/>
      <c r="AJ46" s="194"/>
      <c r="AK46" s="404"/>
      <c r="AL46" s="284"/>
      <c r="AM46" s="340"/>
      <c r="AN46" s="145"/>
      <c r="AO46" s="170"/>
    </row>
    <row r="47" spans="1:41" ht="55.5" customHeight="1" x14ac:dyDescent="0.45">
      <c r="A47" s="172"/>
      <c r="B47" s="172"/>
      <c r="C47" s="169"/>
      <c r="D47" s="160"/>
      <c r="E47" s="160"/>
      <c r="F47" s="160"/>
      <c r="G47" s="351"/>
      <c r="H47" s="202"/>
      <c r="I47" s="200"/>
      <c r="J47" s="200"/>
      <c r="K47" s="200"/>
      <c r="L47" s="200"/>
      <c r="M47" s="200"/>
      <c r="N47" s="200"/>
      <c r="O47" s="200"/>
      <c r="P47" s="205"/>
      <c r="Q47" s="205"/>
      <c r="R47" s="214"/>
      <c r="S47" s="215"/>
      <c r="T47" s="162"/>
      <c r="U47" s="53" t="s">
        <v>396</v>
      </c>
      <c r="V47" s="61">
        <v>1</v>
      </c>
      <c r="W47" s="61">
        <v>0</v>
      </c>
      <c r="X47" s="53" t="s">
        <v>581</v>
      </c>
      <c r="Y47" s="202"/>
      <c r="Z47" s="212"/>
      <c r="AA47" s="162"/>
      <c r="AB47" s="212"/>
      <c r="AC47" s="212"/>
      <c r="AD47" s="139"/>
      <c r="AE47" s="162"/>
      <c r="AF47" s="160"/>
      <c r="AG47" s="299"/>
      <c r="AH47" s="157"/>
      <c r="AI47" s="160"/>
      <c r="AJ47" s="194"/>
      <c r="AK47" s="157"/>
      <c r="AL47" s="285"/>
      <c r="AM47" s="340"/>
      <c r="AN47" s="145"/>
      <c r="AO47" s="170"/>
    </row>
    <row r="48" spans="1:41" ht="90.75" customHeight="1" x14ac:dyDescent="0.45">
      <c r="A48" s="172"/>
      <c r="B48" s="172"/>
      <c r="C48" s="169"/>
      <c r="D48" s="187" t="s">
        <v>333</v>
      </c>
      <c r="E48" s="188"/>
      <c r="F48" s="188"/>
      <c r="G48" s="188"/>
      <c r="H48" s="188"/>
      <c r="I48" s="188"/>
      <c r="J48" s="188"/>
      <c r="K48" s="188"/>
      <c r="L48" s="188"/>
      <c r="M48" s="188"/>
      <c r="N48" s="188"/>
      <c r="O48" s="189"/>
      <c r="P48" s="50">
        <f>+P45</f>
        <v>0</v>
      </c>
      <c r="Q48" s="20">
        <f>+Q45</f>
        <v>0.33333333333333331</v>
      </c>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row>
    <row r="49" spans="1:41" ht="90.75" customHeight="1" x14ac:dyDescent="0.45">
      <c r="A49" s="172"/>
      <c r="B49" s="173"/>
      <c r="C49" s="169"/>
      <c r="D49" s="261" t="s">
        <v>335</v>
      </c>
      <c r="E49" s="262"/>
      <c r="F49" s="262"/>
      <c r="G49" s="262"/>
      <c r="H49" s="262"/>
      <c r="I49" s="262"/>
      <c r="J49" s="262"/>
      <c r="K49" s="262"/>
      <c r="L49" s="262"/>
      <c r="M49" s="262"/>
      <c r="N49" s="262"/>
      <c r="O49" s="263"/>
      <c r="P49" s="51" t="e">
        <f>AVERAGE(#REF!,P40,P44,P48)</f>
        <v>#REF!</v>
      </c>
      <c r="Q49" s="23" t="e">
        <f>AVERAGE(#REF!,Q40,Q44,Q48)</f>
        <v>#REF!</v>
      </c>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row>
    <row r="50" spans="1:41" ht="107.5" customHeight="1" x14ac:dyDescent="0.45">
      <c r="A50" s="172"/>
      <c r="B50" s="169" t="s">
        <v>71</v>
      </c>
      <c r="C50" s="171" t="s">
        <v>72</v>
      </c>
      <c r="D50" s="62" t="s">
        <v>461</v>
      </c>
      <c r="E50" s="62" t="s">
        <v>25</v>
      </c>
      <c r="F50" s="62" t="s">
        <v>462</v>
      </c>
      <c r="G50" s="15" t="s">
        <v>25</v>
      </c>
      <c r="H50" s="10" t="s">
        <v>320</v>
      </c>
      <c r="I50" s="10" t="s">
        <v>25</v>
      </c>
      <c r="J50" s="10" t="s">
        <v>320</v>
      </c>
      <c r="K50" s="10" t="s">
        <v>320</v>
      </c>
      <c r="L50" s="10" t="s">
        <v>320</v>
      </c>
      <c r="M50" s="10" t="s">
        <v>320</v>
      </c>
      <c r="N50" s="10" t="s">
        <v>320</v>
      </c>
      <c r="O50" s="10" t="s">
        <v>25</v>
      </c>
      <c r="P50" s="14" t="s">
        <v>320</v>
      </c>
      <c r="Q50" s="14" t="s">
        <v>320</v>
      </c>
      <c r="R50" s="207" t="s">
        <v>285</v>
      </c>
      <c r="S50" s="356">
        <v>2022130010009</v>
      </c>
      <c r="T50" s="231" t="s">
        <v>286</v>
      </c>
      <c r="U50" s="88" t="s">
        <v>464</v>
      </c>
      <c r="V50" s="87" t="s">
        <v>320</v>
      </c>
      <c r="W50" s="113" t="s">
        <v>320</v>
      </c>
      <c r="X50" s="113" t="s">
        <v>320</v>
      </c>
      <c r="Y50" s="87" t="s">
        <v>320</v>
      </c>
      <c r="Z50" s="93" t="s">
        <v>320</v>
      </c>
      <c r="AA50" s="93" t="s">
        <v>320</v>
      </c>
      <c r="AB50" s="93" t="s">
        <v>320</v>
      </c>
      <c r="AC50" s="93" t="s">
        <v>320</v>
      </c>
      <c r="AD50" s="93" t="s">
        <v>320</v>
      </c>
      <c r="AE50" s="93" t="s">
        <v>320</v>
      </c>
      <c r="AF50" s="93" t="s">
        <v>320</v>
      </c>
      <c r="AG50" s="93" t="s">
        <v>320</v>
      </c>
      <c r="AH50" s="96">
        <v>0</v>
      </c>
      <c r="AI50" s="90" t="s">
        <v>320</v>
      </c>
      <c r="AJ50" s="90" t="s">
        <v>320</v>
      </c>
      <c r="AK50" s="96" t="s">
        <v>320</v>
      </c>
      <c r="AL50" s="90" t="s">
        <v>320</v>
      </c>
      <c r="AM50" s="282" t="s">
        <v>458</v>
      </c>
      <c r="AN50" s="195"/>
      <c r="AO50" s="143"/>
    </row>
    <row r="51" spans="1:41" ht="118" customHeight="1" x14ac:dyDescent="0.45">
      <c r="A51" s="172"/>
      <c r="B51" s="169"/>
      <c r="C51" s="172"/>
      <c r="D51" s="62" t="s">
        <v>460</v>
      </c>
      <c r="E51" s="62" t="s">
        <v>25</v>
      </c>
      <c r="F51" s="62" t="s">
        <v>463</v>
      </c>
      <c r="G51" s="16" t="s">
        <v>25</v>
      </c>
      <c r="H51" s="17" t="s">
        <v>320</v>
      </c>
      <c r="I51" s="17" t="s">
        <v>25</v>
      </c>
      <c r="J51" s="10" t="s">
        <v>320</v>
      </c>
      <c r="K51" s="10" t="s">
        <v>320</v>
      </c>
      <c r="L51" s="10" t="s">
        <v>320</v>
      </c>
      <c r="M51" s="10" t="s">
        <v>320</v>
      </c>
      <c r="N51" s="10" t="s">
        <v>320</v>
      </c>
      <c r="O51" s="10" t="s">
        <v>25</v>
      </c>
      <c r="P51" s="14" t="s">
        <v>320</v>
      </c>
      <c r="Q51" s="14" t="s">
        <v>320</v>
      </c>
      <c r="R51" s="159"/>
      <c r="S51" s="359"/>
      <c r="T51" s="232"/>
      <c r="U51" s="70" t="s">
        <v>465</v>
      </c>
      <c r="V51" s="29" t="s">
        <v>320</v>
      </c>
      <c r="W51" s="111" t="s">
        <v>320</v>
      </c>
      <c r="X51" s="111" t="s">
        <v>320</v>
      </c>
      <c r="Y51" s="29" t="s">
        <v>320</v>
      </c>
      <c r="Z51" s="71" t="s">
        <v>320</v>
      </c>
      <c r="AA51" s="71" t="s">
        <v>320</v>
      </c>
      <c r="AB51" s="71" t="s">
        <v>320</v>
      </c>
      <c r="AC51" s="71" t="s">
        <v>320</v>
      </c>
      <c r="AD51" s="71" t="s">
        <v>320</v>
      </c>
      <c r="AE51" s="71" t="s">
        <v>320</v>
      </c>
      <c r="AF51" s="71" t="s">
        <v>320</v>
      </c>
      <c r="AG51" s="71" t="s">
        <v>320</v>
      </c>
      <c r="AH51" s="95">
        <v>0</v>
      </c>
      <c r="AI51" s="72" t="s">
        <v>320</v>
      </c>
      <c r="AJ51" s="72" t="s">
        <v>320</v>
      </c>
      <c r="AK51" s="95" t="s">
        <v>320</v>
      </c>
      <c r="AL51" s="72" t="s">
        <v>320</v>
      </c>
      <c r="AM51" s="337"/>
      <c r="AN51" s="196"/>
      <c r="AO51" s="143"/>
    </row>
    <row r="52" spans="1:41" ht="37.5" customHeight="1" x14ac:dyDescent="0.45">
      <c r="A52" s="172"/>
      <c r="B52" s="169"/>
      <c r="C52" s="172"/>
      <c r="D52" s="188" t="s">
        <v>334</v>
      </c>
      <c r="E52" s="188"/>
      <c r="F52" s="188"/>
      <c r="G52" s="188"/>
      <c r="H52" s="188"/>
      <c r="I52" s="188"/>
      <c r="J52" s="188"/>
      <c r="K52" s="188"/>
      <c r="L52" s="188"/>
      <c r="M52" s="188"/>
      <c r="N52" s="188"/>
      <c r="O52" s="189"/>
      <c r="P52" s="20" t="str">
        <f>+P50</f>
        <v>N/P</v>
      </c>
      <c r="Q52" s="20" t="str">
        <f>+Q50</f>
        <v>N/P</v>
      </c>
      <c r="R52" s="161"/>
      <c r="S52" s="161"/>
      <c r="T52" s="161"/>
      <c r="U52" s="161"/>
      <c r="V52" s="161"/>
      <c r="W52" s="161"/>
      <c r="X52" s="161"/>
      <c r="Y52" s="161"/>
      <c r="Z52" s="161"/>
      <c r="AA52" s="161"/>
      <c r="AB52" s="161"/>
      <c r="AC52" s="161"/>
      <c r="AD52" s="161"/>
      <c r="AE52" s="161"/>
      <c r="AF52" s="161"/>
      <c r="AG52" s="161"/>
      <c r="AH52" s="161"/>
      <c r="AI52" s="161"/>
      <c r="AJ52" s="161"/>
      <c r="AK52" s="161"/>
      <c r="AL52" s="161"/>
      <c r="AM52" s="161"/>
      <c r="AN52" s="161"/>
      <c r="AO52" s="161"/>
    </row>
    <row r="53" spans="1:41" ht="55" customHeight="1" x14ac:dyDescent="0.45">
      <c r="A53" s="172"/>
      <c r="B53" s="169"/>
      <c r="C53" s="172"/>
      <c r="D53" s="262" t="s">
        <v>336</v>
      </c>
      <c r="E53" s="262"/>
      <c r="F53" s="262"/>
      <c r="G53" s="262"/>
      <c r="H53" s="262"/>
      <c r="I53" s="262"/>
      <c r="J53" s="262"/>
      <c r="K53" s="262"/>
      <c r="L53" s="262"/>
      <c r="M53" s="262"/>
      <c r="N53" s="262"/>
      <c r="O53" s="263"/>
      <c r="P53" s="25" t="str">
        <f>+P52</f>
        <v>N/P</v>
      </c>
      <c r="Q53" s="25" t="str">
        <f>+Q52</f>
        <v>N/P</v>
      </c>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row>
    <row r="54" spans="1:41" ht="58.5" customHeight="1" x14ac:dyDescent="0.45">
      <c r="A54" s="173"/>
      <c r="B54" s="169"/>
      <c r="C54" s="173"/>
      <c r="D54" s="255" t="s">
        <v>321</v>
      </c>
      <c r="E54" s="256"/>
      <c r="F54" s="256"/>
      <c r="G54" s="256"/>
      <c r="H54" s="256"/>
      <c r="I54" s="256"/>
      <c r="J54" s="256"/>
      <c r="K54" s="256"/>
      <c r="L54" s="256"/>
      <c r="M54" s="256"/>
      <c r="N54" s="256"/>
      <c r="O54" s="257"/>
      <c r="P54" s="26" t="e">
        <f>AVERAGE(P27,P49,P53)</f>
        <v>#REF!</v>
      </c>
      <c r="Q54" s="26" t="e">
        <f>AVERAGE(Q27,Q49,Q53)</f>
        <v>#REF!</v>
      </c>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row>
    <row r="55" spans="1:41" ht="40" customHeight="1" x14ac:dyDescent="0.45">
      <c r="A55" s="171" t="s">
        <v>73</v>
      </c>
      <c r="B55" s="169" t="s">
        <v>74</v>
      </c>
      <c r="C55" s="169" t="s">
        <v>75</v>
      </c>
      <c r="D55" s="160" t="s">
        <v>123</v>
      </c>
      <c r="E55" s="160" t="s">
        <v>25</v>
      </c>
      <c r="F55" s="160" t="s">
        <v>179</v>
      </c>
      <c r="G55" s="268">
        <v>600</v>
      </c>
      <c r="H55" s="178" t="s">
        <v>317</v>
      </c>
      <c r="I55" s="174" t="s">
        <v>25</v>
      </c>
      <c r="J55" s="199" t="s">
        <v>317</v>
      </c>
      <c r="K55" s="199" t="s">
        <v>317</v>
      </c>
      <c r="L55" s="199" t="s">
        <v>317</v>
      </c>
      <c r="M55" s="199" t="s">
        <v>317</v>
      </c>
      <c r="N55" s="199" t="s">
        <v>317</v>
      </c>
      <c r="O55" s="199" t="s">
        <v>25</v>
      </c>
      <c r="P55" s="203">
        <v>0</v>
      </c>
      <c r="Q55" s="203">
        <v>0</v>
      </c>
      <c r="R55" s="222" t="s">
        <v>240</v>
      </c>
      <c r="S55" s="217">
        <v>2021130010099</v>
      </c>
      <c r="T55" s="159" t="s">
        <v>241</v>
      </c>
      <c r="U55" s="84" t="s">
        <v>466</v>
      </c>
      <c r="V55" s="83" t="s">
        <v>320</v>
      </c>
      <c r="W55" s="86" t="s">
        <v>320</v>
      </c>
      <c r="X55" s="86" t="s">
        <v>320</v>
      </c>
      <c r="Y55" s="193" t="s">
        <v>320</v>
      </c>
      <c r="Z55" s="193" t="s">
        <v>320</v>
      </c>
      <c r="AA55" s="159" t="s">
        <v>27</v>
      </c>
      <c r="AB55" s="139" t="s">
        <v>320</v>
      </c>
      <c r="AC55" s="139" t="s">
        <v>320</v>
      </c>
      <c r="AD55" s="138" t="s">
        <v>320</v>
      </c>
      <c r="AE55" s="159" t="s">
        <v>488</v>
      </c>
      <c r="AF55" s="159" t="s">
        <v>28</v>
      </c>
      <c r="AG55" s="225">
        <v>0</v>
      </c>
      <c r="AH55" s="234" t="s">
        <v>320</v>
      </c>
      <c r="AI55" s="211" t="s">
        <v>320</v>
      </c>
      <c r="AJ55" s="211" t="s">
        <v>320</v>
      </c>
      <c r="AK55" s="427">
        <v>0</v>
      </c>
      <c r="AL55" s="284" t="s">
        <v>458</v>
      </c>
      <c r="AM55" s="338"/>
      <c r="AN55" s="155"/>
      <c r="AO55" s="143"/>
    </row>
    <row r="56" spans="1:41" ht="40" customHeight="1" x14ac:dyDescent="0.45">
      <c r="A56" s="172"/>
      <c r="B56" s="169"/>
      <c r="C56" s="169"/>
      <c r="D56" s="160"/>
      <c r="E56" s="160"/>
      <c r="F56" s="160"/>
      <c r="G56" s="268"/>
      <c r="H56" s="178"/>
      <c r="I56" s="174"/>
      <c r="J56" s="208"/>
      <c r="K56" s="208"/>
      <c r="L56" s="208"/>
      <c r="M56" s="208"/>
      <c r="N56" s="208"/>
      <c r="O56" s="208"/>
      <c r="P56" s="204"/>
      <c r="Q56" s="204"/>
      <c r="R56" s="222"/>
      <c r="S56" s="217"/>
      <c r="T56" s="160"/>
      <c r="U56" s="62" t="s">
        <v>467</v>
      </c>
      <c r="V56" s="73" t="s">
        <v>320</v>
      </c>
      <c r="W56" s="61" t="s">
        <v>320</v>
      </c>
      <c r="X56" s="61" t="s">
        <v>320</v>
      </c>
      <c r="Y56" s="194"/>
      <c r="Z56" s="194"/>
      <c r="AA56" s="160"/>
      <c r="AB56" s="212"/>
      <c r="AC56" s="212"/>
      <c r="AD56" s="213"/>
      <c r="AE56" s="160"/>
      <c r="AF56" s="160"/>
      <c r="AG56" s="226"/>
      <c r="AH56" s="228"/>
      <c r="AI56" s="249"/>
      <c r="AJ56" s="249"/>
      <c r="AK56" s="236"/>
      <c r="AL56" s="284"/>
      <c r="AM56" s="166"/>
      <c r="AN56" s="156"/>
      <c r="AO56" s="143"/>
    </row>
    <row r="57" spans="1:41" ht="40" customHeight="1" x14ac:dyDescent="0.45">
      <c r="A57" s="172"/>
      <c r="B57" s="169"/>
      <c r="C57" s="169"/>
      <c r="D57" s="160"/>
      <c r="E57" s="160"/>
      <c r="F57" s="160"/>
      <c r="G57" s="268"/>
      <c r="H57" s="178"/>
      <c r="I57" s="174"/>
      <c r="J57" s="208"/>
      <c r="K57" s="208"/>
      <c r="L57" s="208"/>
      <c r="M57" s="208"/>
      <c r="N57" s="208"/>
      <c r="O57" s="208"/>
      <c r="P57" s="204"/>
      <c r="Q57" s="204"/>
      <c r="R57" s="222"/>
      <c r="S57" s="217"/>
      <c r="T57" s="160"/>
      <c r="U57" s="62" t="s">
        <v>468</v>
      </c>
      <c r="V57" s="73" t="s">
        <v>320</v>
      </c>
      <c r="W57" s="61" t="s">
        <v>320</v>
      </c>
      <c r="X57" s="61" t="s">
        <v>320</v>
      </c>
      <c r="Y57" s="194"/>
      <c r="Z57" s="194"/>
      <c r="AA57" s="160"/>
      <c r="AB57" s="212"/>
      <c r="AC57" s="212"/>
      <c r="AD57" s="213"/>
      <c r="AE57" s="160"/>
      <c r="AF57" s="160"/>
      <c r="AG57" s="226"/>
      <c r="AH57" s="228"/>
      <c r="AI57" s="249"/>
      <c r="AJ57" s="249"/>
      <c r="AK57" s="236"/>
      <c r="AL57" s="284"/>
      <c r="AM57" s="166"/>
      <c r="AN57" s="156"/>
      <c r="AO57" s="143"/>
    </row>
    <row r="58" spans="1:41" ht="40" customHeight="1" x14ac:dyDescent="0.45">
      <c r="A58" s="172"/>
      <c r="B58" s="169"/>
      <c r="C58" s="169"/>
      <c r="D58" s="160"/>
      <c r="E58" s="160"/>
      <c r="F58" s="160"/>
      <c r="G58" s="268"/>
      <c r="H58" s="178"/>
      <c r="I58" s="174"/>
      <c r="J58" s="208"/>
      <c r="K58" s="208"/>
      <c r="L58" s="208"/>
      <c r="M58" s="208"/>
      <c r="N58" s="208"/>
      <c r="O58" s="208"/>
      <c r="P58" s="204"/>
      <c r="Q58" s="204"/>
      <c r="R58" s="222"/>
      <c r="S58" s="217"/>
      <c r="T58" s="160"/>
      <c r="U58" s="62" t="s">
        <v>469</v>
      </c>
      <c r="V58" s="73" t="s">
        <v>320</v>
      </c>
      <c r="W58" s="61" t="s">
        <v>320</v>
      </c>
      <c r="X58" s="61" t="s">
        <v>320</v>
      </c>
      <c r="Y58" s="194"/>
      <c r="Z58" s="194"/>
      <c r="AA58" s="160"/>
      <c r="AB58" s="212"/>
      <c r="AC58" s="212"/>
      <c r="AD58" s="213"/>
      <c r="AE58" s="160"/>
      <c r="AF58" s="160"/>
      <c r="AG58" s="226"/>
      <c r="AH58" s="228"/>
      <c r="AI58" s="249"/>
      <c r="AJ58" s="249"/>
      <c r="AK58" s="236"/>
      <c r="AL58" s="284"/>
      <c r="AM58" s="166"/>
      <c r="AN58" s="156"/>
      <c r="AO58" s="143"/>
    </row>
    <row r="59" spans="1:41" ht="40" customHeight="1" x14ac:dyDescent="0.45">
      <c r="A59" s="172"/>
      <c r="B59" s="169"/>
      <c r="C59" s="169"/>
      <c r="D59" s="160"/>
      <c r="E59" s="160"/>
      <c r="F59" s="160"/>
      <c r="G59" s="268"/>
      <c r="H59" s="178"/>
      <c r="I59" s="174"/>
      <c r="J59" s="208"/>
      <c r="K59" s="208"/>
      <c r="L59" s="208"/>
      <c r="M59" s="208"/>
      <c r="N59" s="208"/>
      <c r="O59" s="208"/>
      <c r="P59" s="204"/>
      <c r="Q59" s="204"/>
      <c r="R59" s="222"/>
      <c r="S59" s="217"/>
      <c r="T59" s="160"/>
      <c r="U59" s="62" t="s">
        <v>470</v>
      </c>
      <c r="V59" s="73" t="s">
        <v>320</v>
      </c>
      <c r="W59" s="61" t="s">
        <v>320</v>
      </c>
      <c r="X59" s="61" t="s">
        <v>320</v>
      </c>
      <c r="Y59" s="194"/>
      <c r="Z59" s="194"/>
      <c r="AA59" s="160"/>
      <c r="AB59" s="212"/>
      <c r="AC59" s="212"/>
      <c r="AD59" s="213"/>
      <c r="AE59" s="160"/>
      <c r="AF59" s="160"/>
      <c r="AG59" s="226"/>
      <c r="AH59" s="228"/>
      <c r="AI59" s="249"/>
      <c r="AJ59" s="249"/>
      <c r="AK59" s="236"/>
      <c r="AL59" s="284"/>
      <c r="AM59" s="166"/>
      <c r="AN59" s="156"/>
      <c r="AO59" s="143"/>
    </row>
    <row r="60" spans="1:41" ht="40" customHeight="1" x14ac:dyDescent="0.45">
      <c r="A60" s="172"/>
      <c r="B60" s="169"/>
      <c r="C60" s="169"/>
      <c r="D60" s="160"/>
      <c r="E60" s="160"/>
      <c r="F60" s="160"/>
      <c r="G60" s="268"/>
      <c r="H60" s="178"/>
      <c r="I60" s="174"/>
      <c r="J60" s="208"/>
      <c r="K60" s="208"/>
      <c r="L60" s="208"/>
      <c r="M60" s="208"/>
      <c r="N60" s="208"/>
      <c r="O60" s="208"/>
      <c r="P60" s="204"/>
      <c r="Q60" s="204"/>
      <c r="R60" s="222"/>
      <c r="S60" s="217"/>
      <c r="T60" s="160"/>
      <c r="U60" s="62" t="s">
        <v>471</v>
      </c>
      <c r="V60" s="73" t="s">
        <v>320</v>
      </c>
      <c r="W60" s="61" t="s">
        <v>320</v>
      </c>
      <c r="X60" s="61" t="s">
        <v>320</v>
      </c>
      <c r="Y60" s="194"/>
      <c r="Z60" s="194"/>
      <c r="AA60" s="160"/>
      <c r="AB60" s="212"/>
      <c r="AC60" s="212"/>
      <c r="AD60" s="213"/>
      <c r="AE60" s="160"/>
      <c r="AF60" s="160"/>
      <c r="AG60" s="226"/>
      <c r="AH60" s="228"/>
      <c r="AI60" s="249"/>
      <c r="AJ60" s="249"/>
      <c r="AK60" s="236"/>
      <c r="AL60" s="284"/>
      <c r="AM60" s="166"/>
      <c r="AN60" s="156"/>
      <c r="AO60" s="143"/>
    </row>
    <row r="61" spans="1:41" ht="40" customHeight="1" x14ac:dyDescent="0.45">
      <c r="A61" s="172"/>
      <c r="B61" s="169"/>
      <c r="C61" s="169"/>
      <c r="D61" s="160"/>
      <c r="E61" s="160"/>
      <c r="F61" s="160"/>
      <c r="G61" s="268"/>
      <c r="H61" s="178"/>
      <c r="I61" s="174"/>
      <c r="J61" s="208"/>
      <c r="K61" s="208"/>
      <c r="L61" s="208"/>
      <c r="M61" s="208"/>
      <c r="N61" s="208"/>
      <c r="O61" s="208"/>
      <c r="P61" s="204"/>
      <c r="Q61" s="204"/>
      <c r="R61" s="222"/>
      <c r="S61" s="217"/>
      <c r="T61" s="160"/>
      <c r="U61" s="62" t="s">
        <v>472</v>
      </c>
      <c r="V61" s="73" t="s">
        <v>320</v>
      </c>
      <c r="W61" s="61" t="s">
        <v>320</v>
      </c>
      <c r="X61" s="61" t="s">
        <v>320</v>
      </c>
      <c r="Y61" s="194"/>
      <c r="Z61" s="194"/>
      <c r="AA61" s="160"/>
      <c r="AB61" s="212"/>
      <c r="AC61" s="212"/>
      <c r="AD61" s="213"/>
      <c r="AE61" s="160"/>
      <c r="AF61" s="160"/>
      <c r="AG61" s="226"/>
      <c r="AH61" s="228"/>
      <c r="AI61" s="249"/>
      <c r="AJ61" s="249"/>
      <c r="AK61" s="236"/>
      <c r="AL61" s="284"/>
      <c r="AM61" s="166"/>
      <c r="AN61" s="156"/>
      <c r="AO61" s="143"/>
    </row>
    <row r="62" spans="1:41" ht="40" customHeight="1" x14ac:dyDescent="0.45">
      <c r="A62" s="172"/>
      <c r="B62" s="169"/>
      <c r="C62" s="169"/>
      <c r="D62" s="160"/>
      <c r="E62" s="160"/>
      <c r="F62" s="160"/>
      <c r="G62" s="268"/>
      <c r="H62" s="178"/>
      <c r="I62" s="174"/>
      <c r="J62" s="208"/>
      <c r="K62" s="208"/>
      <c r="L62" s="208"/>
      <c r="M62" s="208"/>
      <c r="N62" s="208"/>
      <c r="O62" s="208"/>
      <c r="P62" s="204"/>
      <c r="Q62" s="204"/>
      <c r="R62" s="222"/>
      <c r="S62" s="217"/>
      <c r="T62" s="160"/>
      <c r="U62" s="62" t="s">
        <v>473</v>
      </c>
      <c r="V62" s="73" t="s">
        <v>320</v>
      </c>
      <c r="W62" s="61" t="s">
        <v>320</v>
      </c>
      <c r="X62" s="61" t="s">
        <v>320</v>
      </c>
      <c r="Y62" s="194"/>
      <c r="Z62" s="194"/>
      <c r="AA62" s="160"/>
      <c r="AB62" s="212"/>
      <c r="AC62" s="212"/>
      <c r="AD62" s="213"/>
      <c r="AE62" s="160"/>
      <c r="AF62" s="160"/>
      <c r="AG62" s="226"/>
      <c r="AH62" s="228"/>
      <c r="AI62" s="249"/>
      <c r="AJ62" s="249"/>
      <c r="AK62" s="236"/>
      <c r="AL62" s="284"/>
      <c r="AM62" s="166"/>
      <c r="AN62" s="156"/>
      <c r="AO62" s="143"/>
    </row>
    <row r="63" spans="1:41" ht="40" customHeight="1" x14ac:dyDescent="0.45">
      <c r="A63" s="172"/>
      <c r="B63" s="169"/>
      <c r="C63" s="169"/>
      <c r="D63" s="160"/>
      <c r="E63" s="160"/>
      <c r="F63" s="160"/>
      <c r="G63" s="268"/>
      <c r="H63" s="178"/>
      <c r="I63" s="174"/>
      <c r="J63" s="208"/>
      <c r="K63" s="208"/>
      <c r="L63" s="208"/>
      <c r="M63" s="208"/>
      <c r="N63" s="208"/>
      <c r="O63" s="208"/>
      <c r="P63" s="204"/>
      <c r="Q63" s="204"/>
      <c r="R63" s="222"/>
      <c r="S63" s="217"/>
      <c r="T63" s="160"/>
      <c r="U63" s="62" t="s">
        <v>474</v>
      </c>
      <c r="V63" s="73" t="s">
        <v>320</v>
      </c>
      <c r="W63" s="61" t="s">
        <v>320</v>
      </c>
      <c r="X63" s="61" t="s">
        <v>320</v>
      </c>
      <c r="Y63" s="194"/>
      <c r="Z63" s="194"/>
      <c r="AA63" s="160"/>
      <c r="AB63" s="212"/>
      <c r="AC63" s="212"/>
      <c r="AD63" s="213"/>
      <c r="AE63" s="160"/>
      <c r="AF63" s="160"/>
      <c r="AG63" s="226"/>
      <c r="AH63" s="228"/>
      <c r="AI63" s="249"/>
      <c r="AJ63" s="249"/>
      <c r="AK63" s="236"/>
      <c r="AL63" s="284"/>
      <c r="AM63" s="166"/>
      <c r="AN63" s="156"/>
      <c r="AO63" s="143"/>
    </row>
    <row r="64" spans="1:41" ht="40" customHeight="1" x14ac:dyDescent="0.45">
      <c r="A64" s="172"/>
      <c r="B64" s="169"/>
      <c r="C64" s="169"/>
      <c r="D64" s="160"/>
      <c r="E64" s="160"/>
      <c r="F64" s="160"/>
      <c r="G64" s="268"/>
      <c r="H64" s="178"/>
      <c r="I64" s="174"/>
      <c r="J64" s="200"/>
      <c r="K64" s="200"/>
      <c r="L64" s="200"/>
      <c r="M64" s="200"/>
      <c r="N64" s="200"/>
      <c r="O64" s="200"/>
      <c r="P64" s="205"/>
      <c r="Q64" s="205"/>
      <c r="R64" s="159"/>
      <c r="S64" s="218"/>
      <c r="T64" s="160"/>
      <c r="U64" s="62" t="s">
        <v>475</v>
      </c>
      <c r="V64" s="73" t="s">
        <v>320</v>
      </c>
      <c r="W64" s="61" t="s">
        <v>320</v>
      </c>
      <c r="X64" s="61" t="s">
        <v>320</v>
      </c>
      <c r="Y64" s="194"/>
      <c r="Z64" s="194"/>
      <c r="AA64" s="160"/>
      <c r="AB64" s="212"/>
      <c r="AC64" s="212"/>
      <c r="AD64" s="139"/>
      <c r="AE64" s="160"/>
      <c r="AF64" s="160"/>
      <c r="AG64" s="226"/>
      <c r="AH64" s="228"/>
      <c r="AI64" s="249"/>
      <c r="AJ64" s="249"/>
      <c r="AK64" s="234"/>
      <c r="AL64" s="285"/>
      <c r="AM64" s="166"/>
      <c r="AN64" s="156"/>
      <c r="AO64" s="143"/>
    </row>
    <row r="65" spans="1:41" ht="63" customHeight="1" x14ac:dyDescent="0.45">
      <c r="A65" s="172"/>
      <c r="B65" s="169"/>
      <c r="C65" s="187" t="s">
        <v>337</v>
      </c>
      <c r="D65" s="188"/>
      <c r="E65" s="188"/>
      <c r="F65" s="188"/>
      <c r="G65" s="188"/>
      <c r="H65" s="188"/>
      <c r="I65" s="188"/>
      <c r="J65" s="188"/>
      <c r="K65" s="188"/>
      <c r="L65" s="188"/>
      <c r="M65" s="188"/>
      <c r="N65" s="188"/>
      <c r="O65" s="189"/>
      <c r="P65" s="20">
        <f>+P55</f>
        <v>0</v>
      </c>
      <c r="Q65" s="20">
        <f>+Q55</f>
        <v>0</v>
      </c>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row>
    <row r="66" spans="1:41" ht="99" customHeight="1" x14ac:dyDescent="0.45">
      <c r="A66" s="172"/>
      <c r="B66" s="169"/>
      <c r="C66" s="169" t="s">
        <v>76</v>
      </c>
      <c r="D66" s="144" t="s">
        <v>124</v>
      </c>
      <c r="E66" s="144" t="s">
        <v>25</v>
      </c>
      <c r="F66" s="144" t="s">
        <v>180</v>
      </c>
      <c r="G66" s="269">
        <v>500</v>
      </c>
      <c r="H66" s="178">
        <v>160</v>
      </c>
      <c r="I66" s="174">
        <v>160</v>
      </c>
      <c r="J66" s="252">
        <v>0</v>
      </c>
      <c r="K66" s="199">
        <v>0</v>
      </c>
      <c r="L66" s="199">
        <v>0</v>
      </c>
      <c r="M66" s="199">
        <f>SUM(J66:L67)</f>
        <v>0</v>
      </c>
      <c r="N66" s="199">
        <v>0</v>
      </c>
      <c r="O66" s="199">
        <v>160</v>
      </c>
      <c r="P66" s="203">
        <f>+M66/H66</f>
        <v>0</v>
      </c>
      <c r="Q66" s="203">
        <f>+O66/G66</f>
        <v>0.32</v>
      </c>
      <c r="R66" s="214" t="s">
        <v>508</v>
      </c>
      <c r="S66" s="215">
        <v>2021130010056</v>
      </c>
      <c r="T66" s="214" t="s">
        <v>230</v>
      </c>
      <c r="U66" s="52" t="s">
        <v>386</v>
      </c>
      <c r="V66" s="86">
        <v>1</v>
      </c>
      <c r="W66" s="61">
        <v>1</v>
      </c>
      <c r="X66" s="53" t="s">
        <v>583</v>
      </c>
      <c r="Y66" s="265">
        <v>30</v>
      </c>
      <c r="Z66" s="265">
        <v>20</v>
      </c>
      <c r="AA66" s="184" t="s">
        <v>27</v>
      </c>
      <c r="AB66" s="265">
        <v>160</v>
      </c>
      <c r="AC66" s="201">
        <v>0</v>
      </c>
      <c r="AD66" s="201" t="s">
        <v>590</v>
      </c>
      <c r="AE66" s="184" t="s">
        <v>455</v>
      </c>
      <c r="AF66" s="184" t="s">
        <v>28</v>
      </c>
      <c r="AG66" s="331">
        <v>500000000</v>
      </c>
      <c r="AH66" s="327">
        <v>250000000</v>
      </c>
      <c r="AI66" s="349" t="s">
        <v>283</v>
      </c>
      <c r="AJ66" s="186" t="s">
        <v>300</v>
      </c>
      <c r="AK66" s="433">
        <v>500000000</v>
      </c>
      <c r="AL66" s="335" t="s">
        <v>309</v>
      </c>
      <c r="AM66" s="335" t="s">
        <v>481</v>
      </c>
      <c r="AN66" s="154" t="s">
        <v>566</v>
      </c>
      <c r="AO66" s="145" t="s">
        <v>574</v>
      </c>
    </row>
    <row r="67" spans="1:41" ht="56" customHeight="1" x14ac:dyDescent="0.45">
      <c r="A67" s="172"/>
      <c r="B67" s="169"/>
      <c r="C67" s="169"/>
      <c r="D67" s="144"/>
      <c r="E67" s="144"/>
      <c r="F67" s="144"/>
      <c r="G67" s="269"/>
      <c r="H67" s="178"/>
      <c r="I67" s="174"/>
      <c r="J67" s="254"/>
      <c r="K67" s="200"/>
      <c r="L67" s="200"/>
      <c r="M67" s="200"/>
      <c r="N67" s="200"/>
      <c r="O67" s="200"/>
      <c r="P67" s="205"/>
      <c r="Q67" s="205"/>
      <c r="R67" s="162"/>
      <c r="S67" s="216"/>
      <c r="T67" s="162"/>
      <c r="U67" s="53" t="s">
        <v>387</v>
      </c>
      <c r="V67" s="61">
        <v>1</v>
      </c>
      <c r="W67" s="61">
        <v>1</v>
      </c>
      <c r="X67" s="53" t="s">
        <v>594</v>
      </c>
      <c r="Y67" s="265"/>
      <c r="Z67" s="265"/>
      <c r="AA67" s="144"/>
      <c r="AB67" s="265"/>
      <c r="AC67" s="265"/>
      <c r="AD67" s="265"/>
      <c r="AE67" s="144"/>
      <c r="AF67" s="144"/>
      <c r="AG67" s="332"/>
      <c r="AH67" s="354"/>
      <c r="AI67" s="148"/>
      <c r="AJ67" s="350"/>
      <c r="AK67" s="434"/>
      <c r="AL67" s="335"/>
      <c r="AM67" s="335"/>
      <c r="AN67" s="145"/>
      <c r="AO67" s="145"/>
    </row>
    <row r="68" spans="1:41" ht="36.75" customHeight="1" x14ac:dyDescent="0.45">
      <c r="A68" s="172"/>
      <c r="B68" s="169"/>
      <c r="C68" s="169"/>
      <c r="D68" s="144" t="s">
        <v>125</v>
      </c>
      <c r="E68" s="144" t="s">
        <v>166</v>
      </c>
      <c r="F68" s="144" t="s">
        <v>181</v>
      </c>
      <c r="G68" s="269">
        <v>200</v>
      </c>
      <c r="H68" s="265">
        <v>40</v>
      </c>
      <c r="I68" s="174">
        <v>160</v>
      </c>
      <c r="J68" s="252">
        <v>0</v>
      </c>
      <c r="K68" s="199">
        <v>0</v>
      </c>
      <c r="L68" s="199">
        <v>32</v>
      </c>
      <c r="M68" s="199">
        <f>SUM(J68:L70)</f>
        <v>32</v>
      </c>
      <c r="N68" s="199">
        <v>0</v>
      </c>
      <c r="O68" s="199">
        <v>160</v>
      </c>
      <c r="P68" s="203">
        <f>+M68/H68</f>
        <v>0.8</v>
      </c>
      <c r="Q68" s="203">
        <f>+O68/G68</f>
        <v>0.8</v>
      </c>
      <c r="R68" s="162"/>
      <c r="S68" s="216"/>
      <c r="T68" s="162"/>
      <c r="U68" s="162" t="s">
        <v>388</v>
      </c>
      <c r="V68" s="61">
        <v>160</v>
      </c>
      <c r="W68" s="61">
        <v>0</v>
      </c>
      <c r="X68" s="53" t="s">
        <v>590</v>
      </c>
      <c r="Y68" s="265"/>
      <c r="Z68" s="265"/>
      <c r="AA68" s="144"/>
      <c r="AB68" s="202"/>
      <c r="AC68" s="202"/>
      <c r="AD68" s="202"/>
      <c r="AE68" s="144"/>
      <c r="AF68" s="144"/>
      <c r="AG68" s="332"/>
      <c r="AH68" s="354"/>
      <c r="AI68" s="148"/>
      <c r="AJ68" s="350"/>
      <c r="AK68" s="434"/>
      <c r="AL68" s="335"/>
      <c r="AM68" s="335"/>
      <c r="AN68" s="145"/>
      <c r="AO68" s="145"/>
    </row>
    <row r="69" spans="1:41" ht="53.25" customHeight="1" x14ac:dyDescent="0.45">
      <c r="A69" s="172"/>
      <c r="B69" s="169"/>
      <c r="C69" s="169"/>
      <c r="D69" s="144"/>
      <c r="E69" s="144"/>
      <c r="F69" s="144"/>
      <c r="G69" s="269"/>
      <c r="H69" s="265"/>
      <c r="I69" s="174"/>
      <c r="J69" s="253"/>
      <c r="K69" s="208"/>
      <c r="L69" s="208"/>
      <c r="M69" s="208"/>
      <c r="N69" s="208"/>
      <c r="O69" s="208"/>
      <c r="P69" s="204"/>
      <c r="Q69" s="204"/>
      <c r="R69" s="162"/>
      <c r="S69" s="216"/>
      <c r="T69" s="162"/>
      <c r="U69" s="162"/>
      <c r="V69" s="61">
        <v>40</v>
      </c>
      <c r="W69" s="61">
        <v>32</v>
      </c>
      <c r="X69" s="61" t="s">
        <v>593</v>
      </c>
      <c r="Y69" s="265"/>
      <c r="Z69" s="265"/>
      <c r="AA69" s="144"/>
      <c r="AB69" s="201">
        <v>40</v>
      </c>
      <c r="AC69" s="201">
        <v>32</v>
      </c>
      <c r="AD69" s="201" t="s">
        <v>593</v>
      </c>
      <c r="AE69" s="144"/>
      <c r="AF69" s="144"/>
      <c r="AG69" s="332"/>
      <c r="AH69" s="354"/>
      <c r="AI69" s="148"/>
      <c r="AJ69" s="350"/>
      <c r="AK69" s="434"/>
      <c r="AL69" s="335"/>
      <c r="AM69" s="335"/>
      <c r="AN69" s="145"/>
      <c r="AO69" s="145"/>
    </row>
    <row r="70" spans="1:41" ht="48.75" customHeight="1" x14ac:dyDescent="0.45">
      <c r="A70" s="172"/>
      <c r="B70" s="169"/>
      <c r="C70" s="169"/>
      <c r="D70" s="144"/>
      <c r="E70" s="144"/>
      <c r="F70" s="144"/>
      <c r="G70" s="269"/>
      <c r="H70" s="202"/>
      <c r="I70" s="174"/>
      <c r="J70" s="254"/>
      <c r="K70" s="200"/>
      <c r="L70" s="200"/>
      <c r="M70" s="200"/>
      <c r="N70" s="200"/>
      <c r="O70" s="200"/>
      <c r="P70" s="205"/>
      <c r="Q70" s="205"/>
      <c r="R70" s="162"/>
      <c r="S70" s="216"/>
      <c r="T70" s="162"/>
      <c r="U70" s="59" t="s">
        <v>389</v>
      </c>
      <c r="V70" s="61">
        <v>1</v>
      </c>
      <c r="W70" s="61">
        <v>1</v>
      </c>
      <c r="X70" s="61" t="s">
        <v>581</v>
      </c>
      <c r="Y70" s="202"/>
      <c r="Z70" s="202"/>
      <c r="AA70" s="144"/>
      <c r="AB70" s="202"/>
      <c r="AC70" s="202"/>
      <c r="AD70" s="202"/>
      <c r="AE70" s="144"/>
      <c r="AF70" s="144"/>
      <c r="AG70" s="332"/>
      <c r="AH70" s="354"/>
      <c r="AI70" s="148"/>
      <c r="AJ70" s="350"/>
      <c r="AK70" s="435"/>
      <c r="AL70" s="152"/>
      <c r="AM70" s="152"/>
      <c r="AN70" s="145"/>
      <c r="AO70" s="145"/>
    </row>
    <row r="71" spans="1:41" ht="48.75" customHeight="1" x14ac:dyDescent="0.45">
      <c r="A71" s="172"/>
      <c r="B71" s="169"/>
      <c r="C71" s="187" t="s">
        <v>338</v>
      </c>
      <c r="D71" s="188"/>
      <c r="E71" s="188"/>
      <c r="F71" s="188"/>
      <c r="G71" s="188"/>
      <c r="H71" s="188"/>
      <c r="I71" s="188"/>
      <c r="J71" s="188"/>
      <c r="K71" s="188"/>
      <c r="L71" s="188"/>
      <c r="M71" s="188"/>
      <c r="N71" s="188"/>
      <c r="O71" s="189"/>
      <c r="P71" s="20">
        <f>AVERAGE(P66:P70)</f>
        <v>0.4</v>
      </c>
      <c r="Q71" s="20">
        <f>AVERAGE(Q66:Q70)</f>
        <v>0.56000000000000005</v>
      </c>
      <c r="R71" s="162"/>
      <c r="S71" s="162"/>
      <c r="T71" s="162"/>
      <c r="U71" s="162"/>
      <c r="V71" s="162"/>
      <c r="W71" s="162"/>
      <c r="X71" s="162"/>
      <c r="Y71" s="162"/>
      <c r="Z71" s="162"/>
      <c r="AA71" s="162"/>
      <c r="AB71" s="162"/>
      <c r="AC71" s="162"/>
      <c r="AD71" s="162"/>
      <c r="AE71" s="162"/>
      <c r="AF71" s="162"/>
      <c r="AG71" s="162"/>
      <c r="AH71" s="162"/>
      <c r="AI71" s="162"/>
      <c r="AJ71" s="162"/>
      <c r="AK71" s="162"/>
      <c r="AL71" s="162"/>
      <c r="AM71" s="162"/>
      <c r="AN71" s="162"/>
      <c r="AO71" s="162"/>
    </row>
    <row r="72" spans="1:41" ht="86.25" customHeight="1" x14ac:dyDescent="0.45">
      <c r="A72" s="172"/>
      <c r="B72" s="169"/>
      <c r="C72" s="169" t="s">
        <v>77</v>
      </c>
      <c r="D72" s="62" t="s">
        <v>126</v>
      </c>
      <c r="E72" s="62" t="s">
        <v>25</v>
      </c>
      <c r="F72" s="53" t="s">
        <v>182</v>
      </c>
      <c r="G72" s="54">
        <v>500</v>
      </c>
      <c r="H72" s="28" t="s">
        <v>320</v>
      </c>
      <c r="I72" s="28" t="s">
        <v>25</v>
      </c>
      <c r="J72" s="28" t="s">
        <v>320</v>
      </c>
      <c r="K72" s="28" t="s">
        <v>320</v>
      </c>
      <c r="L72" s="28" t="s">
        <v>320</v>
      </c>
      <c r="M72" s="28" t="s">
        <v>320</v>
      </c>
      <c r="N72" s="28" t="s">
        <v>320</v>
      </c>
      <c r="O72" s="28" t="s">
        <v>25</v>
      </c>
      <c r="P72" s="14">
        <v>0</v>
      </c>
      <c r="Q72" s="14">
        <v>0</v>
      </c>
      <c r="R72" s="273" t="s">
        <v>226</v>
      </c>
      <c r="S72" s="237">
        <v>2021130010059</v>
      </c>
      <c r="T72" s="214" t="s">
        <v>227</v>
      </c>
      <c r="U72" s="52" t="s">
        <v>453</v>
      </c>
      <c r="V72" s="86" t="s">
        <v>320</v>
      </c>
      <c r="W72" s="86" t="s">
        <v>320</v>
      </c>
      <c r="X72" s="86" t="s">
        <v>320</v>
      </c>
      <c r="Y72" s="193" t="s">
        <v>320</v>
      </c>
      <c r="Z72" s="193" t="s">
        <v>320</v>
      </c>
      <c r="AA72" s="159" t="s">
        <v>27</v>
      </c>
      <c r="AB72" s="139" t="s">
        <v>320</v>
      </c>
      <c r="AC72" s="193" t="s">
        <v>320</v>
      </c>
      <c r="AD72" s="233" t="s">
        <v>320</v>
      </c>
      <c r="AE72" s="159" t="s">
        <v>488</v>
      </c>
      <c r="AF72" s="352" t="s">
        <v>28</v>
      </c>
      <c r="AG72" s="353">
        <v>0</v>
      </c>
      <c r="AH72" s="323" t="s">
        <v>320</v>
      </c>
      <c r="AI72" s="159" t="s">
        <v>320</v>
      </c>
      <c r="AJ72" s="320" t="s">
        <v>320</v>
      </c>
      <c r="AK72" s="219" t="s">
        <v>320</v>
      </c>
      <c r="AL72" s="284" t="s">
        <v>458</v>
      </c>
      <c r="AM72" s="338"/>
      <c r="AN72" s="155"/>
      <c r="AO72" s="163"/>
    </row>
    <row r="73" spans="1:41" ht="86.25" customHeight="1" x14ac:dyDescent="0.45">
      <c r="A73" s="172"/>
      <c r="B73" s="169"/>
      <c r="C73" s="169"/>
      <c r="D73" s="160" t="s">
        <v>127</v>
      </c>
      <c r="E73" s="160" t="s">
        <v>25</v>
      </c>
      <c r="F73" s="162" t="s">
        <v>183</v>
      </c>
      <c r="G73" s="351">
        <v>800</v>
      </c>
      <c r="H73" s="270" t="s">
        <v>320</v>
      </c>
      <c r="I73" s="270" t="s">
        <v>25</v>
      </c>
      <c r="J73" s="270" t="s">
        <v>320</v>
      </c>
      <c r="K73" s="270" t="s">
        <v>320</v>
      </c>
      <c r="L73" s="270" t="s">
        <v>320</v>
      </c>
      <c r="M73" s="270" t="s">
        <v>320</v>
      </c>
      <c r="N73" s="270" t="s">
        <v>320</v>
      </c>
      <c r="O73" s="270" t="s">
        <v>25</v>
      </c>
      <c r="P73" s="203">
        <v>0</v>
      </c>
      <c r="Q73" s="203">
        <v>0</v>
      </c>
      <c r="R73" s="273"/>
      <c r="S73" s="237"/>
      <c r="T73" s="162"/>
      <c r="U73" s="53" t="s">
        <v>390</v>
      </c>
      <c r="V73" s="61" t="s">
        <v>320</v>
      </c>
      <c r="W73" s="61" t="s">
        <v>320</v>
      </c>
      <c r="X73" s="61" t="s">
        <v>320</v>
      </c>
      <c r="Y73" s="194"/>
      <c r="Z73" s="194"/>
      <c r="AA73" s="160"/>
      <c r="AB73" s="212"/>
      <c r="AC73" s="194"/>
      <c r="AD73" s="230"/>
      <c r="AE73" s="160"/>
      <c r="AF73" s="194"/>
      <c r="AG73" s="279"/>
      <c r="AH73" s="296"/>
      <c r="AI73" s="160"/>
      <c r="AJ73" s="194"/>
      <c r="AK73" s="220"/>
      <c r="AL73" s="284"/>
      <c r="AM73" s="166"/>
      <c r="AN73" s="156"/>
      <c r="AO73" s="163"/>
    </row>
    <row r="74" spans="1:41" ht="52.5" customHeight="1" x14ac:dyDescent="0.45">
      <c r="A74" s="172"/>
      <c r="B74" s="169"/>
      <c r="C74" s="169"/>
      <c r="D74" s="160"/>
      <c r="E74" s="160"/>
      <c r="F74" s="162"/>
      <c r="G74" s="351"/>
      <c r="H74" s="271"/>
      <c r="I74" s="271"/>
      <c r="J74" s="271"/>
      <c r="K74" s="271"/>
      <c r="L74" s="271"/>
      <c r="M74" s="271"/>
      <c r="N74" s="271"/>
      <c r="O74" s="271"/>
      <c r="P74" s="205"/>
      <c r="Q74" s="205"/>
      <c r="R74" s="273"/>
      <c r="S74" s="237"/>
      <c r="T74" s="295"/>
      <c r="U74" s="89" t="s">
        <v>391</v>
      </c>
      <c r="V74" s="85" t="s">
        <v>320</v>
      </c>
      <c r="W74" s="85" t="s">
        <v>320</v>
      </c>
      <c r="X74" s="85" t="s">
        <v>320</v>
      </c>
      <c r="Y74" s="233"/>
      <c r="Z74" s="233"/>
      <c r="AA74" s="247"/>
      <c r="AB74" s="138"/>
      <c r="AC74" s="233"/>
      <c r="AD74" s="193"/>
      <c r="AE74" s="247"/>
      <c r="AF74" s="233"/>
      <c r="AG74" s="280"/>
      <c r="AH74" s="297"/>
      <c r="AI74" s="247"/>
      <c r="AJ74" s="233"/>
      <c r="AK74" s="323"/>
      <c r="AL74" s="284"/>
      <c r="AM74" s="339"/>
      <c r="AN74" s="190"/>
      <c r="AO74" s="163"/>
    </row>
    <row r="75" spans="1:41" ht="67.5" customHeight="1" x14ac:dyDescent="0.45">
      <c r="A75" s="172"/>
      <c r="B75" s="24"/>
      <c r="C75" s="187" t="s">
        <v>339</v>
      </c>
      <c r="D75" s="188"/>
      <c r="E75" s="188"/>
      <c r="F75" s="188"/>
      <c r="G75" s="188"/>
      <c r="H75" s="188"/>
      <c r="I75" s="188"/>
      <c r="J75" s="188"/>
      <c r="K75" s="188"/>
      <c r="L75" s="188"/>
      <c r="M75" s="188"/>
      <c r="N75" s="188"/>
      <c r="O75" s="189"/>
      <c r="P75" s="20">
        <f>AVERAGE(P72:P74)</f>
        <v>0</v>
      </c>
      <c r="Q75" s="20">
        <f>AVERAGE(Q72:Q74)</f>
        <v>0</v>
      </c>
      <c r="R75" s="144"/>
      <c r="S75" s="144"/>
      <c r="T75" s="144"/>
      <c r="U75" s="144"/>
      <c r="V75" s="144"/>
      <c r="W75" s="144"/>
      <c r="X75" s="144"/>
      <c r="Y75" s="144"/>
      <c r="Z75" s="144"/>
      <c r="AA75" s="144"/>
      <c r="AB75" s="144"/>
      <c r="AC75" s="144"/>
      <c r="AD75" s="144"/>
      <c r="AE75" s="144"/>
      <c r="AF75" s="144"/>
      <c r="AG75" s="144"/>
      <c r="AH75" s="144"/>
      <c r="AI75" s="144"/>
      <c r="AJ75" s="144"/>
      <c r="AK75" s="144"/>
      <c r="AL75" s="144"/>
      <c r="AM75" s="144"/>
      <c r="AN75" s="144"/>
      <c r="AO75" s="144"/>
    </row>
    <row r="76" spans="1:41" ht="90" customHeight="1" x14ac:dyDescent="0.45">
      <c r="A76" s="172"/>
      <c r="B76" s="261" t="s">
        <v>340</v>
      </c>
      <c r="C76" s="262"/>
      <c r="D76" s="262"/>
      <c r="E76" s="262"/>
      <c r="F76" s="262"/>
      <c r="G76" s="262"/>
      <c r="H76" s="413"/>
      <c r="I76" s="413"/>
      <c r="J76" s="413"/>
      <c r="K76" s="413"/>
      <c r="L76" s="413"/>
      <c r="M76" s="413"/>
      <c r="N76" s="413"/>
      <c r="O76" s="414"/>
      <c r="P76" s="25">
        <f>AVERAGE(P65,P71,P75)</f>
        <v>0.13333333333333333</v>
      </c>
      <c r="Q76" s="25">
        <f>AVERAGE(Q65,Q71,Q75)</f>
        <v>0.18666666666666668</v>
      </c>
      <c r="R76" s="144"/>
      <c r="S76" s="144"/>
      <c r="T76" s="144"/>
      <c r="U76" s="144"/>
      <c r="V76" s="144"/>
      <c r="W76" s="144"/>
      <c r="X76" s="144"/>
      <c r="Y76" s="144"/>
      <c r="Z76" s="144"/>
      <c r="AA76" s="144"/>
      <c r="AB76" s="144"/>
      <c r="AC76" s="144"/>
      <c r="AD76" s="144"/>
      <c r="AE76" s="144"/>
      <c r="AF76" s="144"/>
      <c r="AG76" s="144"/>
      <c r="AH76" s="144"/>
      <c r="AI76" s="144"/>
      <c r="AJ76" s="144"/>
      <c r="AK76" s="144"/>
      <c r="AL76" s="144"/>
      <c r="AM76" s="144"/>
      <c r="AN76" s="144"/>
      <c r="AO76" s="144"/>
    </row>
    <row r="77" spans="1:41" ht="87" customHeight="1" x14ac:dyDescent="0.45">
      <c r="A77" s="172"/>
      <c r="B77" s="169" t="s">
        <v>78</v>
      </c>
      <c r="C77" s="169" t="s">
        <v>79</v>
      </c>
      <c r="D77" s="247" t="s">
        <v>128</v>
      </c>
      <c r="E77" s="247" t="s">
        <v>25</v>
      </c>
      <c r="F77" s="247" t="s">
        <v>184</v>
      </c>
      <c r="G77" s="407">
        <v>4</v>
      </c>
      <c r="H77" s="409" t="s">
        <v>317</v>
      </c>
      <c r="I77" s="410" t="s">
        <v>317</v>
      </c>
      <c r="J77" s="410" t="s">
        <v>317</v>
      </c>
      <c r="K77" s="410" t="s">
        <v>317</v>
      </c>
      <c r="L77" s="410" t="s">
        <v>317</v>
      </c>
      <c r="M77" s="410" t="s">
        <v>317</v>
      </c>
      <c r="N77" s="410" t="s">
        <v>317</v>
      </c>
      <c r="O77" s="409" t="s">
        <v>25</v>
      </c>
      <c r="P77" s="412" t="s">
        <v>320</v>
      </c>
      <c r="Q77" s="412" t="s">
        <v>320</v>
      </c>
      <c r="R77" s="206" t="s">
        <v>310</v>
      </c>
      <c r="S77" s="355">
        <v>2021130010057</v>
      </c>
      <c r="T77" s="160" t="s">
        <v>229</v>
      </c>
      <c r="U77" s="62" t="s">
        <v>386</v>
      </c>
      <c r="V77" s="11" t="s">
        <v>320</v>
      </c>
      <c r="W77" s="13" t="s">
        <v>320</v>
      </c>
      <c r="X77" s="13" t="s">
        <v>320</v>
      </c>
      <c r="Y77" s="194" t="s">
        <v>320</v>
      </c>
      <c r="Z77" s="194" t="s">
        <v>320</v>
      </c>
      <c r="AA77" s="160" t="s">
        <v>27</v>
      </c>
      <c r="AB77" s="212" t="s">
        <v>320</v>
      </c>
      <c r="AC77" s="212" t="s">
        <v>320</v>
      </c>
      <c r="AD77" s="138" t="s">
        <v>320</v>
      </c>
      <c r="AE77" s="160" t="s">
        <v>488</v>
      </c>
      <c r="AF77" s="160" t="s">
        <v>28</v>
      </c>
      <c r="AG77" s="344">
        <v>0</v>
      </c>
      <c r="AH77" s="219" t="s">
        <v>320</v>
      </c>
      <c r="AI77" s="343" t="s">
        <v>320</v>
      </c>
      <c r="AJ77" s="343" t="s">
        <v>320</v>
      </c>
      <c r="AK77" s="219" t="s">
        <v>320</v>
      </c>
      <c r="AL77" s="336" t="s">
        <v>458</v>
      </c>
      <c r="AM77" s="340" t="s">
        <v>509</v>
      </c>
      <c r="AN77" s="156"/>
      <c r="AO77" s="143"/>
    </row>
    <row r="78" spans="1:41" ht="42" customHeight="1" x14ac:dyDescent="0.45">
      <c r="A78" s="172"/>
      <c r="B78" s="169"/>
      <c r="C78" s="169"/>
      <c r="D78" s="159"/>
      <c r="E78" s="159"/>
      <c r="F78" s="159"/>
      <c r="G78" s="408"/>
      <c r="H78" s="409"/>
      <c r="I78" s="411"/>
      <c r="J78" s="411"/>
      <c r="K78" s="411"/>
      <c r="L78" s="411"/>
      <c r="M78" s="411"/>
      <c r="N78" s="411"/>
      <c r="O78" s="409"/>
      <c r="P78" s="412"/>
      <c r="Q78" s="412"/>
      <c r="R78" s="207"/>
      <c r="S78" s="356"/>
      <c r="T78" s="160"/>
      <c r="U78" s="62" t="s">
        <v>390</v>
      </c>
      <c r="V78" s="11" t="s">
        <v>320</v>
      </c>
      <c r="W78" s="13" t="s">
        <v>320</v>
      </c>
      <c r="X78" s="13" t="s">
        <v>320</v>
      </c>
      <c r="Y78" s="194"/>
      <c r="Z78" s="194"/>
      <c r="AA78" s="160"/>
      <c r="AB78" s="212"/>
      <c r="AC78" s="212"/>
      <c r="AD78" s="213"/>
      <c r="AE78" s="160"/>
      <c r="AF78" s="160"/>
      <c r="AG78" s="345"/>
      <c r="AH78" s="220"/>
      <c r="AI78" s="319"/>
      <c r="AJ78" s="319"/>
      <c r="AK78" s="220"/>
      <c r="AL78" s="284"/>
      <c r="AM78" s="340"/>
      <c r="AN78" s="156"/>
      <c r="AO78" s="143"/>
    </row>
    <row r="79" spans="1:41" ht="100" customHeight="1" x14ac:dyDescent="0.45">
      <c r="A79" s="172"/>
      <c r="B79" s="169"/>
      <c r="C79" s="169"/>
      <c r="D79" s="62" t="s">
        <v>129</v>
      </c>
      <c r="E79" s="62" t="s">
        <v>25</v>
      </c>
      <c r="F79" s="62" t="s">
        <v>185</v>
      </c>
      <c r="G79" s="74">
        <v>16</v>
      </c>
      <c r="H79" s="30" t="s">
        <v>317</v>
      </c>
      <c r="I79" s="75">
        <v>4</v>
      </c>
      <c r="J79" s="30" t="s">
        <v>317</v>
      </c>
      <c r="K79" s="30" t="s">
        <v>317</v>
      </c>
      <c r="L79" s="30" t="s">
        <v>317</v>
      </c>
      <c r="M79" s="30" t="s">
        <v>317</v>
      </c>
      <c r="N79" s="30" t="s">
        <v>317</v>
      </c>
      <c r="O79" s="75">
        <v>4</v>
      </c>
      <c r="P79" s="14" t="s">
        <v>320</v>
      </c>
      <c r="Q79" s="14">
        <f>+O79/G79</f>
        <v>0.25</v>
      </c>
      <c r="R79" s="159"/>
      <c r="S79" s="218"/>
      <c r="T79" s="160"/>
      <c r="U79" s="62" t="s">
        <v>391</v>
      </c>
      <c r="V79" s="11" t="s">
        <v>320</v>
      </c>
      <c r="W79" s="13" t="s">
        <v>320</v>
      </c>
      <c r="X79" s="13" t="s">
        <v>320</v>
      </c>
      <c r="Y79" s="194"/>
      <c r="Z79" s="194"/>
      <c r="AA79" s="160"/>
      <c r="AB79" s="212"/>
      <c r="AC79" s="212"/>
      <c r="AD79" s="139"/>
      <c r="AE79" s="160"/>
      <c r="AF79" s="160"/>
      <c r="AG79" s="278"/>
      <c r="AH79" s="221"/>
      <c r="AI79" s="193"/>
      <c r="AJ79" s="193"/>
      <c r="AK79" s="323"/>
      <c r="AL79" s="285"/>
      <c r="AM79" s="340"/>
      <c r="AN79" s="156"/>
      <c r="AO79" s="143"/>
    </row>
    <row r="80" spans="1:41" ht="140.25" customHeight="1" x14ac:dyDescent="0.45">
      <c r="A80" s="172"/>
      <c r="B80" s="169"/>
      <c r="C80" s="187" t="s">
        <v>341</v>
      </c>
      <c r="D80" s="188"/>
      <c r="E80" s="188"/>
      <c r="F80" s="188"/>
      <c r="G80" s="188"/>
      <c r="H80" s="188"/>
      <c r="I80" s="188"/>
      <c r="J80" s="188"/>
      <c r="K80" s="188"/>
      <c r="L80" s="188"/>
      <c r="M80" s="188"/>
      <c r="N80" s="188"/>
      <c r="O80" s="189"/>
      <c r="P80" s="31" t="e">
        <f>AVERAGE(P77:P78)</f>
        <v>#DIV/0!</v>
      </c>
      <c r="Q80" s="31" t="e">
        <f>AVERAGE(Q77:Q78)</f>
        <v>#DIV/0!</v>
      </c>
      <c r="R80" s="144"/>
      <c r="S80" s="144"/>
      <c r="T80" s="144"/>
      <c r="U80" s="144"/>
      <c r="V80" s="144"/>
      <c r="W80" s="144"/>
      <c r="X80" s="144"/>
      <c r="Y80" s="144"/>
      <c r="Z80" s="144"/>
      <c r="AA80" s="144"/>
      <c r="AB80" s="144"/>
      <c r="AC80" s="144"/>
      <c r="AD80" s="144"/>
      <c r="AE80" s="144"/>
      <c r="AF80" s="144"/>
      <c r="AG80" s="144"/>
      <c r="AH80" s="144"/>
      <c r="AI80" s="144"/>
      <c r="AJ80" s="144"/>
      <c r="AK80" s="144"/>
      <c r="AL80" s="144"/>
      <c r="AM80" s="144"/>
      <c r="AN80" s="144"/>
      <c r="AO80" s="144"/>
    </row>
    <row r="81" spans="1:41" ht="60.75" customHeight="1" x14ac:dyDescent="0.45">
      <c r="A81" s="172"/>
      <c r="B81" s="169"/>
      <c r="C81" s="169" t="s">
        <v>80</v>
      </c>
      <c r="D81" s="160" t="s">
        <v>130</v>
      </c>
      <c r="E81" s="160" t="s">
        <v>25</v>
      </c>
      <c r="F81" s="160" t="s">
        <v>186</v>
      </c>
      <c r="G81" s="268">
        <v>16</v>
      </c>
      <c r="H81" s="178" t="s">
        <v>320</v>
      </c>
      <c r="I81" s="174">
        <v>16</v>
      </c>
      <c r="J81" s="199" t="s">
        <v>320</v>
      </c>
      <c r="K81" s="199" t="s">
        <v>320</v>
      </c>
      <c r="L81" s="199" t="s">
        <v>320</v>
      </c>
      <c r="M81" s="199" t="s">
        <v>320</v>
      </c>
      <c r="N81" s="199" t="s">
        <v>320</v>
      </c>
      <c r="O81" s="199">
        <v>16</v>
      </c>
      <c r="P81" s="203" t="s">
        <v>320</v>
      </c>
      <c r="Q81" s="203">
        <f>+O81/G81</f>
        <v>1</v>
      </c>
      <c r="R81" s="222" t="s">
        <v>266</v>
      </c>
      <c r="S81" s="217">
        <v>2021130010114</v>
      </c>
      <c r="T81" s="159" t="s">
        <v>267</v>
      </c>
      <c r="U81" s="84" t="s">
        <v>412</v>
      </c>
      <c r="V81" s="19" t="s">
        <v>320</v>
      </c>
      <c r="W81" s="12" t="s">
        <v>320</v>
      </c>
      <c r="X81" s="12" t="s">
        <v>320</v>
      </c>
      <c r="Y81" s="193" t="s">
        <v>320</v>
      </c>
      <c r="Z81" s="193" t="s">
        <v>320</v>
      </c>
      <c r="AA81" s="159" t="s">
        <v>27</v>
      </c>
      <c r="AB81" s="139" t="s">
        <v>320</v>
      </c>
      <c r="AC81" s="139" t="s">
        <v>320</v>
      </c>
      <c r="AD81" s="86" t="s">
        <v>320</v>
      </c>
      <c r="AE81" s="159" t="s">
        <v>488</v>
      </c>
      <c r="AF81" s="159" t="s">
        <v>28</v>
      </c>
      <c r="AG81" s="278">
        <v>0</v>
      </c>
      <c r="AH81" s="221" t="s">
        <v>320</v>
      </c>
      <c r="AI81" s="193" t="s">
        <v>320</v>
      </c>
      <c r="AJ81" s="193" t="s">
        <v>320</v>
      </c>
      <c r="AK81" s="297" t="s">
        <v>320</v>
      </c>
      <c r="AL81" s="284" t="s">
        <v>458</v>
      </c>
      <c r="AM81" s="338"/>
      <c r="AN81" s="155"/>
      <c r="AO81" s="143"/>
    </row>
    <row r="82" spans="1:41" ht="60.75" customHeight="1" x14ac:dyDescent="0.45">
      <c r="A82" s="172"/>
      <c r="B82" s="169"/>
      <c r="C82" s="169"/>
      <c r="D82" s="160"/>
      <c r="E82" s="160"/>
      <c r="F82" s="160"/>
      <c r="G82" s="268"/>
      <c r="H82" s="178"/>
      <c r="I82" s="174"/>
      <c r="J82" s="208"/>
      <c r="K82" s="208"/>
      <c r="L82" s="208"/>
      <c r="M82" s="208"/>
      <c r="N82" s="208"/>
      <c r="O82" s="208"/>
      <c r="P82" s="204"/>
      <c r="Q82" s="204"/>
      <c r="R82" s="222"/>
      <c r="S82" s="217"/>
      <c r="T82" s="160"/>
      <c r="U82" s="62" t="s">
        <v>510</v>
      </c>
      <c r="V82" s="11" t="s">
        <v>320</v>
      </c>
      <c r="W82" s="13" t="s">
        <v>320</v>
      </c>
      <c r="X82" s="13" t="s">
        <v>320</v>
      </c>
      <c r="Y82" s="194"/>
      <c r="Z82" s="194"/>
      <c r="AA82" s="160"/>
      <c r="AB82" s="212"/>
      <c r="AC82" s="212"/>
      <c r="AD82" s="61" t="s">
        <v>320</v>
      </c>
      <c r="AE82" s="160"/>
      <c r="AF82" s="160"/>
      <c r="AG82" s="279"/>
      <c r="AH82" s="296"/>
      <c r="AI82" s="194"/>
      <c r="AJ82" s="194"/>
      <c r="AK82" s="436"/>
      <c r="AL82" s="284"/>
      <c r="AM82" s="166"/>
      <c r="AN82" s="156"/>
      <c r="AO82" s="143"/>
    </row>
    <row r="83" spans="1:41" ht="60.75" customHeight="1" x14ac:dyDescent="0.45">
      <c r="A83" s="172"/>
      <c r="B83" s="169"/>
      <c r="C83" s="169"/>
      <c r="D83" s="160"/>
      <c r="E83" s="160"/>
      <c r="F83" s="160"/>
      <c r="G83" s="268"/>
      <c r="H83" s="178"/>
      <c r="I83" s="174"/>
      <c r="J83" s="208"/>
      <c r="K83" s="208"/>
      <c r="L83" s="208"/>
      <c r="M83" s="208"/>
      <c r="N83" s="208"/>
      <c r="O83" s="208"/>
      <c r="P83" s="204"/>
      <c r="Q83" s="204"/>
      <c r="R83" s="222"/>
      <c r="S83" s="217"/>
      <c r="T83" s="160"/>
      <c r="U83" s="62" t="s">
        <v>511</v>
      </c>
      <c r="V83" s="11" t="s">
        <v>320</v>
      </c>
      <c r="W83" s="13" t="s">
        <v>320</v>
      </c>
      <c r="X83" s="13" t="s">
        <v>320</v>
      </c>
      <c r="Y83" s="194"/>
      <c r="Z83" s="194"/>
      <c r="AA83" s="160"/>
      <c r="AB83" s="212"/>
      <c r="AC83" s="212"/>
      <c r="AD83" s="61" t="s">
        <v>320</v>
      </c>
      <c r="AE83" s="160"/>
      <c r="AF83" s="160"/>
      <c r="AG83" s="279"/>
      <c r="AH83" s="296"/>
      <c r="AI83" s="194"/>
      <c r="AJ83" s="194"/>
      <c r="AK83" s="436"/>
      <c r="AL83" s="284"/>
      <c r="AM83" s="166"/>
      <c r="AN83" s="156"/>
      <c r="AO83" s="143"/>
    </row>
    <row r="84" spans="1:41" ht="60.75" customHeight="1" x14ac:dyDescent="0.45">
      <c r="A84" s="172"/>
      <c r="B84" s="169"/>
      <c r="C84" s="169"/>
      <c r="D84" s="160"/>
      <c r="E84" s="160"/>
      <c r="F84" s="160"/>
      <c r="G84" s="268"/>
      <c r="H84" s="178"/>
      <c r="I84" s="174"/>
      <c r="J84" s="200"/>
      <c r="K84" s="200"/>
      <c r="L84" s="200"/>
      <c r="M84" s="200"/>
      <c r="N84" s="200"/>
      <c r="O84" s="200"/>
      <c r="P84" s="205"/>
      <c r="Q84" s="205"/>
      <c r="R84" s="159"/>
      <c r="S84" s="218"/>
      <c r="T84" s="160"/>
      <c r="U84" s="62" t="s">
        <v>416</v>
      </c>
      <c r="V84" s="11" t="s">
        <v>320</v>
      </c>
      <c r="W84" s="13" t="s">
        <v>320</v>
      </c>
      <c r="X84" s="13" t="s">
        <v>320</v>
      </c>
      <c r="Y84" s="194"/>
      <c r="Z84" s="194"/>
      <c r="AA84" s="160"/>
      <c r="AB84" s="212"/>
      <c r="AC84" s="212"/>
      <c r="AD84" s="61" t="s">
        <v>320</v>
      </c>
      <c r="AE84" s="160"/>
      <c r="AF84" s="160"/>
      <c r="AG84" s="279"/>
      <c r="AH84" s="296"/>
      <c r="AI84" s="194"/>
      <c r="AJ84" s="194"/>
      <c r="AK84" s="221"/>
      <c r="AL84" s="285"/>
      <c r="AM84" s="166"/>
      <c r="AN84" s="156"/>
      <c r="AO84" s="143"/>
    </row>
    <row r="85" spans="1:41" ht="60.75" customHeight="1" x14ac:dyDescent="0.45">
      <c r="A85" s="172"/>
      <c r="B85" s="24"/>
      <c r="C85" s="187" t="s">
        <v>342</v>
      </c>
      <c r="D85" s="188"/>
      <c r="E85" s="188"/>
      <c r="F85" s="188"/>
      <c r="G85" s="188"/>
      <c r="H85" s="188"/>
      <c r="I85" s="188"/>
      <c r="J85" s="188"/>
      <c r="K85" s="188"/>
      <c r="L85" s="188"/>
      <c r="M85" s="188"/>
      <c r="N85" s="188"/>
      <c r="O85" s="189"/>
      <c r="P85" s="20" t="str">
        <f>+P81</f>
        <v>N/P</v>
      </c>
      <c r="Q85" s="20">
        <f>+Q81</f>
        <v>1</v>
      </c>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row>
    <row r="86" spans="1:41" ht="90.75" customHeight="1" x14ac:dyDescent="0.45">
      <c r="A86" s="172"/>
      <c r="B86" s="261" t="s">
        <v>343</v>
      </c>
      <c r="C86" s="262"/>
      <c r="D86" s="262"/>
      <c r="E86" s="262"/>
      <c r="F86" s="262"/>
      <c r="G86" s="262"/>
      <c r="H86" s="262"/>
      <c r="I86" s="262"/>
      <c r="J86" s="262"/>
      <c r="K86" s="262"/>
      <c r="L86" s="262"/>
      <c r="M86" s="262"/>
      <c r="N86" s="262"/>
      <c r="O86" s="263"/>
      <c r="P86" s="25" t="e">
        <f>AVERAGE(P80,P85)</f>
        <v>#DIV/0!</v>
      </c>
      <c r="Q86" s="25" t="e">
        <f>AVERAGE(Q80,Q85)</f>
        <v>#DIV/0!</v>
      </c>
      <c r="R86" s="144"/>
      <c r="S86" s="144"/>
      <c r="T86" s="144"/>
      <c r="U86" s="144"/>
      <c r="V86" s="144"/>
      <c r="W86" s="144"/>
      <c r="X86" s="144"/>
      <c r="Y86" s="144"/>
      <c r="Z86" s="144"/>
      <c r="AA86" s="144"/>
      <c r="AB86" s="144"/>
      <c r="AC86" s="144"/>
      <c r="AD86" s="144"/>
      <c r="AE86" s="144"/>
      <c r="AF86" s="144"/>
      <c r="AG86" s="144"/>
      <c r="AH86" s="144"/>
      <c r="AI86" s="144"/>
      <c r="AJ86" s="144"/>
      <c r="AK86" s="144"/>
      <c r="AL86" s="144"/>
      <c r="AM86" s="144"/>
      <c r="AN86" s="144"/>
      <c r="AO86" s="144"/>
    </row>
    <row r="87" spans="1:41" ht="122.5" customHeight="1" x14ac:dyDescent="0.45">
      <c r="A87" s="172"/>
      <c r="B87" s="169" t="s">
        <v>81</v>
      </c>
      <c r="C87" s="169" t="s">
        <v>82</v>
      </c>
      <c r="D87" s="160" t="s">
        <v>131</v>
      </c>
      <c r="E87" s="160" t="s">
        <v>25</v>
      </c>
      <c r="F87" s="160" t="s">
        <v>187</v>
      </c>
      <c r="G87" s="268">
        <v>200</v>
      </c>
      <c r="H87" s="178" t="s">
        <v>317</v>
      </c>
      <c r="I87" s="174">
        <v>30</v>
      </c>
      <c r="J87" s="174" t="s">
        <v>317</v>
      </c>
      <c r="K87" s="174" t="s">
        <v>317</v>
      </c>
      <c r="L87" s="174" t="s">
        <v>317</v>
      </c>
      <c r="M87" s="199" t="s">
        <v>317</v>
      </c>
      <c r="N87" s="199" t="s">
        <v>317</v>
      </c>
      <c r="O87" s="199">
        <v>30</v>
      </c>
      <c r="P87" s="203" t="s">
        <v>320</v>
      </c>
      <c r="Q87" s="203">
        <f>+O87/G87</f>
        <v>0.15</v>
      </c>
      <c r="R87" s="222" t="s">
        <v>512</v>
      </c>
      <c r="S87" s="217">
        <v>2021130010058</v>
      </c>
      <c r="T87" s="159" t="s">
        <v>228</v>
      </c>
      <c r="U87" s="84" t="s">
        <v>392</v>
      </c>
      <c r="V87" s="83" t="s">
        <v>320</v>
      </c>
      <c r="W87" s="86" t="s">
        <v>320</v>
      </c>
      <c r="X87" s="86" t="s">
        <v>591</v>
      </c>
      <c r="Y87" s="193" t="s">
        <v>320</v>
      </c>
      <c r="Z87" s="193" t="s">
        <v>320</v>
      </c>
      <c r="AA87" s="159" t="s">
        <v>27</v>
      </c>
      <c r="AB87" s="139" t="s">
        <v>320</v>
      </c>
      <c r="AC87" s="193" t="s">
        <v>320</v>
      </c>
      <c r="AD87" s="233" t="s">
        <v>320</v>
      </c>
      <c r="AE87" s="159" t="s">
        <v>488</v>
      </c>
      <c r="AF87" s="159" t="s">
        <v>28</v>
      </c>
      <c r="AG87" s="278">
        <v>0</v>
      </c>
      <c r="AH87" s="221" t="s">
        <v>320</v>
      </c>
      <c r="AI87" s="193" t="s">
        <v>320</v>
      </c>
      <c r="AJ87" s="193" t="s">
        <v>320</v>
      </c>
      <c r="AK87" s="297" t="s">
        <v>320</v>
      </c>
      <c r="AL87" s="284" t="s">
        <v>458</v>
      </c>
      <c r="AM87" s="341" t="s">
        <v>513</v>
      </c>
      <c r="AN87" s="155"/>
      <c r="AO87" s="164"/>
    </row>
    <row r="88" spans="1:41" ht="97.5" customHeight="1" x14ac:dyDescent="0.45">
      <c r="A88" s="172"/>
      <c r="B88" s="169"/>
      <c r="C88" s="169"/>
      <c r="D88" s="160"/>
      <c r="E88" s="160"/>
      <c r="F88" s="160"/>
      <c r="G88" s="268"/>
      <c r="H88" s="178"/>
      <c r="I88" s="174"/>
      <c r="J88" s="174"/>
      <c r="K88" s="174"/>
      <c r="L88" s="174"/>
      <c r="M88" s="208"/>
      <c r="N88" s="208"/>
      <c r="O88" s="208"/>
      <c r="P88" s="204"/>
      <c r="Q88" s="204"/>
      <c r="R88" s="222"/>
      <c r="S88" s="217"/>
      <c r="T88" s="160"/>
      <c r="U88" s="62" t="s">
        <v>393</v>
      </c>
      <c r="V88" s="73" t="s">
        <v>320</v>
      </c>
      <c r="W88" s="61" t="s">
        <v>320</v>
      </c>
      <c r="X88" s="61" t="s">
        <v>591</v>
      </c>
      <c r="Y88" s="194"/>
      <c r="Z88" s="194"/>
      <c r="AA88" s="160"/>
      <c r="AB88" s="212"/>
      <c r="AC88" s="194"/>
      <c r="AD88" s="230"/>
      <c r="AE88" s="160"/>
      <c r="AF88" s="160"/>
      <c r="AG88" s="279"/>
      <c r="AH88" s="296"/>
      <c r="AI88" s="194"/>
      <c r="AJ88" s="194"/>
      <c r="AK88" s="436"/>
      <c r="AL88" s="284"/>
      <c r="AM88" s="342"/>
      <c r="AN88" s="156"/>
      <c r="AO88" s="165"/>
    </row>
    <row r="89" spans="1:41" ht="87.75" customHeight="1" x14ac:dyDescent="0.45">
      <c r="A89" s="172"/>
      <c r="B89" s="169"/>
      <c r="C89" s="169"/>
      <c r="D89" s="160"/>
      <c r="E89" s="160"/>
      <c r="F89" s="160"/>
      <c r="G89" s="268"/>
      <c r="H89" s="178"/>
      <c r="I89" s="174"/>
      <c r="J89" s="174"/>
      <c r="K89" s="174"/>
      <c r="L89" s="174"/>
      <c r="M89" s="200"/>
      <c r="N89" s="200"/>
      <c r="O89" s="200"/>
      <c r="P89" s="205"/>
      <c r="Q89" s="205"/>
      <c r="R89" s="159"/>
      <c r="S89" s="218"/>
      <c r="T89" s="160"/>
      <c r="U89" s="62" t="s">
        <v>394</v>
      </c>
      <c r="V89" s="73" t="s">
        <v>320</v>
      </c>
      <c r="W89" s="61" t="s">
        <v>320</v>
      </c>
      <c r="X89" s="61" t="s">
        <v>320</v>
      </c>
      <c r="Y89" s="194"/>
      <c r="Z89" s="194"/>
      <c r="AA89" s="160"/>
      <c r="AB89" s="212"/>
      <c r="AC89" s="194"/>
      <c r="AD89" s="193"/>
      <c r="AE89" s="160"/>
      <c r="AF89" s="160"/>
      <c r="AG89" s="279"/>
      <c r="AH89" s="296"/>
      <c r="AI89" s="194"/>
      <c r="AJ89" s="194"/>
      <c r="AK89" s="221"/>
      <c r="AL89" s="285"/>
      <c r="AM89" s="342"/>
      <c r="AN89" s="156"/>
      <c r="AO89" s="149"/>
    </row>
    <row r="90" spans="1:41" ht="87.75" customHeight="1" x14ac:dyDescent="0.45">
      <c r="A90" s="172"/>
      <c r="B90" s="169"/>
      <c r="C90" s="187" t="s">
        <v>344</v>
      </c>
      <c r="D90" s="188"/>
      <c r="E90" s="188"/>
      <c r="F90" s="188"/>
      <c r="G90" s="188"/>
      <c r="H90" s="188"/>
      <c r="I90" s="188"/>
      <c r="J90" s="188"/>
      <c r="K90" s="188"/>
      <c r="L90" s="188"/>
      <c r="M90" s="188"/>
      <c r="N90" s="188"/>
      <c r="O90" s="189"/>
      <c r="P90" s="20" t="str">
        <f>+P87</f>
        <v>N/P</v>
      </c>
      <c r="Q90" s="20">
        <f>+Q87</f>
        <v>0.15</v>
      </c>
      <c r="R90" s="150"/>
      <c r="S90" s="151"/>
      <c r="T90" s="151"/>
      <c r="U90" s="151"/>
      <c r="V90" s="151"/>
      <c r="W90" s="151"/>
      <c r="X90" s="151"/>
      <c r="Y90" s="151"/>
      <c r="Z90" s="151"/>
      <c r="AA90" s="151"/>
      <c r="AB90" s="151"/>
      <c r="AC90" s="151"/>
      <c r="AD90" s="151"/>
      <c r="AE90" s="151"/>
      <c r="AF90" s="151"/>
      <c r="AG90" s="151"/>
      <c r="AH90" s="151"/>
      <c r="AI90" s="151"/>
      <c r="AJ90" s="151"/>
      <c r="AK90" s="151"/>
      <c r="AL90" s="151"/>
      <c r="AM90" s="151"/>
      <c r="AN90" s="151"/>
      <c r="AO90" s="151"/>
    </row>
    <row r="91" spans="1:41" ht="127.5" customHeight="1" x14ac:dyDescent="0.45">
      <c r="A91" s="172"/>
      <c r="B91" s="169"/>
      <c r="C91" s="169" t="s">
        <v>83</v>
      </c>
      <c r="D91" s="62" t="s">
        <v>132</v>
      </c>
      <c r="E91" s="62" t="s">
        <v>167</v>
      </c>
      <c r="F91" s="62" t="s">
        <v>188</v>
      </c>
      <c r="G91" s="76">
        <v>100</v>
      </c>
      <c r="H91" s="11" t="s">
        <v>317</v>
      </c>
      <c r="I91" s="11" t="s">
        <v>311</v>
      </c>
      <c r="J91" s="11" t="s">
        <v>317</v>
      </c>
      <c r="K91" s="11" t="s">
        <v>317</v>
      </c>
      <c r="L91" s="11" t="s">
        <v>317</v>
      </c>
      <c r="M91" s="11" t="s">
        <v>317</v>
      </c>
      <c r="N91" s="11" t="s">
        <v>317</v>
      </c>
      <c r="O91" s="11" t="s">
        <v>311</v>
      </c>
      <c r="P91" s="14">
        <v>0</v>
      </c>
      <c r="Q91" s="14">
        <v>0</v>
      </c>
      <c r="R91" s="247" t="s">
        <v>248</v>
      </c>
      <c r="S91" s="229">
        <v>2021130010103</v>
      </c>
      <c r="T91" s="160" t="s">
        <v>249</v>
      </c>
      <c r="U91" s="62" t="s">
        <v>386</v>
      </c>
      <c r="V91" s="11" t="s">
        <v>317</v>
      </c>
      <c r="W91" s="13" t="s">
        <v>320</v>
      </c>
      <c r="X91" s="13" t="s">
        <v>320</v>
      </c>
      <c r="Y91" s="194" t="s">
        <v>320</v>
      </c>
      <c r="Z91" s="194" t="s">
        <v>320</v>
      </c>
      <c r="AA91" s="160" t="s">
        <v>27</v>
      </c>
      <c r="AB91" s="212" t="s">
        <v>320</v>
      </c>
      <c r="AC91" s="212" t="s">
        <v>320</v>
      </c>
      <c r="AD91" s="138" t="s">
        <v>320</v>
      </c>
      <c r="AE91" s="160" t="s">
        <v>488</v>
      </c>
      <c r="AF91" s="160" t="s">
        <v>28</v>
      </c>
      <c r="AG91" s="226">
        <v>0</v>
      </c>
      <c r="AH91" s="228" t="s">
        <v>320</v>
      </c>
      <c r="AI91" s="249" t="s">
        <v>320</v>
      </c>
      <c r="AJ91" s="249" t="s">
        <v>320</v>
      </c>
      <c r="AK91" s="427" t="s">
        <v>320</v>
      </c>
      <c r="AL91" s="336" t="s">
        <v>458</v>
      </c>
      <c r="AM91" s="342" t="s">
        <v>514</v>
      </c>
      <c r="AN91" s="156"/>
      <c r="AO91" s="143"/>
    </row>
    <row r="92" spans="1:41" ht="55.5" customHeight="1" x14ac:dyDescent="0.45">
      <c r="A92" s="172"/>
      <c r="B92" s="169"/>
      <c r="C92" s="169"/>
      <c r="D92" s="160" t="s">
        <v>133</v>
      </c>
      <c r="E92" s="160" t="s">
        <v>168</v>
      </c>
      <c r="F92" s="160" t="s">
        <v>189</v>
      </c>
      <c r="G92" s="268">
        <v>500</v>
      </c>
      <c r="H92" s="178" t="s">
        <v>317</v>
      </c>
      <c r="I92" s="201" t="s">
        <v>311</v>
      </c>
      <c r="J92" s="201" t="s">
        <v>317</v>
      </c>
      <c r="K92" s="201" t="s">
        <v>317</v>
      </c>
      <c r="L92" s="201" t="s">
        <v>317</v>
      </c>
      <c r="M92" s="201" t="s">
        <v>317</v>
      </c>
      <c r="N92" s="201" t="s">
        <v>317</v>
      </c>
      <c r="O92" s="201" t="s">
        <v>311</v>
      </c>
      <c r="P92" s="203">
        <v>0</v>
      </c>
      <c r="Q92" s="203">
        <v>0</v>
      </c>
      <c r="R92" s="222"/>
      <c r="S92" s="217"/>
      <c r="T92" s="160"/>
      <c r="U92" s="62" t="s">
        <v>395</v>
      </c>
      <c r="V92" s="11" t="s">
        <v>317</v>
      </c>
      <c r="W92" s="13" t="s">
        <v>320</v>
      </c>
      <c r="X92" s="13" t="s">
        <v>320</v>
      </c>
      <c r="Y92" s="194"/>
      <c r="Z92" s="194"/>
      <c r="AA92" s="160"/>
      <c r="AB92" s="212"/>
      <c r="AC92" s="212"/>
      <c r="AD92" s="213"/>
      <c r="AE92" s="160"/>
      <c r="AF92" s="160"/>
      <c r="AG92" s="226"/>
      <c r="AH92" s="228"/>
      <c r="AI92" s="249"/>
      <c r="AJ92" s="249"/>
      <c r="AK92" s="236"/>
      <c r="AL92" s="284"/>
      <c r="AM92" s="166"/>
      <c r="AN92" s="156"/>
      <c r="AO92" s="143"/>
    </row>
    <row r="93" spans="1:41" ht="84" customHeight="1" x14ac:dyDescent="0.45">
      <c r="A93" s="172"/>
      <c r="B93" s="169"/>
      <c r="C93" s="169"/>
      <c r="D93" s="160"/>
      <c r="E93" s="160"/>
      <c r="F93" s="160"/>
      <c r="G93" s="268"/>
      <c r="H93" s="178"/>
      <c r="I93" s="202"/>
      <c r="J93" s="202"/>
      <c r="K93" s="202"/>
      <c r="L93" s="202"/>
      <c r="M93" s="202"/>
      <c r="N93" s="202"/>
      <c r="O93" s="202"/>
      <c r="P93" s="205"/>
      <c r="Q93" s="205"/>
      <c r="R93" s="159"/>
      <c r="S93" s="218"/>
      <c r="T93" s="160"/>
      <c r="U93" s="62" t="s">
        <v>396</v>
      </c>
      <c r="V93" s="11" t="s">
        <v>317</v>
      </c>
      <c r="W93" s="13" t="s">
        <v>320</v>
      </c>
      <c r="X93" s="13" t="s">
        <v>320</v>
      </c>
      <c r="Y93" s="194"/>
      <c r="Z93" s="194"/>
      <c r="AA93" s="160"/>
      <c r="AB93" s="212"/>
      <c r="AC93" s="212"/>
      <c r="AD93" s="139"/>
      <c r="AE93" s="160"/>
      <c r="AF93" s="160"/>
      <c r="AG93" s="226"/>
      <c r="AH93" s="228"/>
      <c r="AI93" s="249"/>
      <c r="AJ93" s="249"/>
      <c r="AK93" s="234"/>
      <c r="AL93" s="285"/>
      <c r="AM93" s="166"/>
      <c r="AN93" s="156"/>
      <c r="AO93" s="143"/>
    </row>
    <row r="94" spans="1:41" ht="67.5" customHeight="1" x14ac:dyDescent="0.45">
      <c r="A94" s="172"/>
      <c r="B94" s="32"/>
      <c r="C94" s="187" t="s">
        <v>345</v>
      </c>
      <c r="D94" s="188"/>
      <c r="E94" s="188"/>
      <c r="F94" s="188"/>
      <c r="G94" s="188"/>
      <c r="H94" s="188"/>
      <c r="I94" s="188"/>
      <c r="J94" s="188"/>
      <c r="K94" s="188"/>
      <c r="L94" s="188"/>
      <c r="M94" s="188"/>
      <c r="N94" s="188"/>
      <c r="O94" s="189"/>
      <c r="P94" s="20">
        <f>AVERAGE(P91:P93)</f>
        <v>0</v>
      </c>
      <c r="Q94" s="20">
        <f>AVERAGE(Q91:Q93)</f>
        <v>0</v>
      </c>
      <c r="R94" s="144"/>
      <c r="S94" s="144"/>
      <c r="T94" s="144"/>
      <c r="U94" s="144"/>
      <c r="V94" s="144"/>
      <c r="W94" s="144"/>
      <c r="X94" s="144"/>
      <c r="Y94" s="144"/>
      <c r="Z94" s="144"/>
      <c r="AA94" s="144"/>
      <c r="AB94" s="144"/>
      <c r="AC94" s="144"/>
      <c r="AD94" s="144"/>
      <c r="AE94" s="144"/>
      <c r="AF94" s="144"/>
      <c r="AG94" s="144"/>
      <c r="AH94" s="144"/>
      <c r="AI94" s="144"/>
      <c r="AJ94" s="144"/>
      <c r="AK94" s="144"/>
      <c r="AL94" s="144"/>
      <c r="AM94" s="144"/>
      <c r="AN94" s="144"/>
      <c r="AO94" s="144"/>
    </row>
    <row r="95" spans="1:41" ht="57.5" customHeight="1" x14ac:dyDescent="0.45">
      <c r="A95" s="172"/>
      <c r="B95" s="261" t="s">
        <v>346</v>
      </c>
      <c r="C95" s="262"/>
      <c r="D95" s="262"/>
      <c r="E95" s="262"/>
      <c r="F95" s="262"/>
      <c r="G95" s="262"/>
      <c r="H95" s="262"/>
      <c r="I95" s="262"/>
      <c r="J95" s="262"/>
      <c r="K95" s="262"/>
      <c r="L95" s="262"/>
      <c r="M95" s="262"/>
      <c r="N95" s="262"/>
      <c r="O95" s="263"/>
      <c r="P95" s="23">
        <f>AVERAGE(P90,P94)</f>
        <v>0</v>
      </c>
      <c r="Q95" s="23">
        <f>AVERAGE(Q90,Q94)</f>
        <v>7.4999999999999997E-2</v>
      </c>
      <c r="R95" s="144"/>
      <c r="S95" s="144"/>
      <c r="T95" s="144"/>
      <c r="U95" s="144"/>
      <c r="V95" s="144"/>
      <c r="W95" s="144"/>
      <c r="X95" s="144"/>
      <c r="Y95" s="144"/>
      <c r="Z95" s="144"/>
      <c r="AA95" s="144"/>
      <c r="AB95" s="144"/>
      <c r="AC95" s="144"/>
      <c r="AD95" s="144"/>
      <c r="AE95" s="144"/>
      <c r="AF95" s="144"/>
      <c r="AG95" s="144"/>
      <c r="AH95" s="144"/>
      <c r="AI95" s="144"/>
      <c r="AJ95" s="144"/>
      <c r="AK95" s="144"/>
      <c r="AL95" s="144"/>
      <c r="AM95" s="144"/>
      <c r="AN95" s="144"/>
      <c r="AO95" s="144"/>
    </row>
    <row r="96" spans="1:41" ht="61.5" customHeight="1" x14ac:dyDescent="0.45">
      <c r="A96" s="172"/>
      <c r="B96" s="171" t="s">
        <v>84</v>
      </c>
      <c r="C96" s="171" t="s">
        <v>85</v>
      </c>
      <c r="D96" s="244" t="s">
        <v>134</v>
      </c>
      <c r="E96" s="244" t="s">
        <v>25</v>
      </c>
      <c r="F96" s="244" t="s">
        <v>190</v>
      </c>
      <c r="G96" s="250">
        <v>1200</v>
      </c>
      <c r="H96" s="178" t="s">
        <v>317</v>
      </c>
      <c r="I96" s="174">
        <v>224</v>
      </c>
      <c r="J96" s="199" t="s">
        <v>317</v>
      </c>
      <c r="K96" s="199" t="s">
        <v>317</v>
      </c>
      <c r="L96" s="199" t="s">
        <v>317</v>
      </c>
      <c r="M96" s="199" t="s">
        <v>317</v>
      </c>
      <c r="N96" s="199" t="s">
        <v>317</v>
      </c>
      <c r="O96" s="199">
        <v>224</v>
      </c>
      <c r="P96" s="203">
        <v>0</v>
      </c>
      <c r="Q96" s="203">
        <f>+O96/G96</f>
        <v>0.18666666666666668</v>
      </c>
      <c r="R96" s="183" t="s">
        <v>258</v>
      </c>
      <c r="S96" s="185">
        <v>2021130010110</v>
      </c>
      <c r="T96" s="183" t="s">
        <v>259</v>
      </c>
      <c r="U96" s="10" t="s">
        <v>397</v>
      </c>
      <c r="V96" s="19" t="s">
        <v>320</v>
      </c>
      <c r="W96" s="13" t="s">
        <v>320</v>
      </c>
      <c r="X96" s="13" t="s">
        <v>320</v>
      </c>
      <c r="Y96" s="265" t="s">
        <v>317</v>
      </c>
      <c r="Z96" s="265" t="s">
        <v>317</v>
      </c>
      <c r="AA96" s="183" t="s">
        <v>27</v>
      </c>
      <c r="AB96" s="265" t="s">
        <v>317</v>
      </c>
      <c r="AC96" s="265" t="s">
        <v>317</v>
      </c>
      <c r="AD96" s="201" t="s">
        <v>320</v>
      </c>
      <c r="AE96" s="183" t="s">
        <v>488</v>
      </c>
      <c r="AF96" s="265" t="s">
        <v>28</v>
      </c>
      <c r="AG96" s="324">
        <v>0</v>
      </c>
      <c r="AH96" s="326" t="s">
        <v>317</v>
      </c>
      <c r="AI96" s="183" t="s">
        <v>283</v>
      </c>
      <c r="AJ96" s="347" t="s">
        <v>317</v>
      </c>
      <c r="AK96" s="437" t="s">
        <v>320</v>
      </c>
      <c r="AL96" s="335" t="s">
        <v>458</v>
      </c>
      <c r="AM96" s="152"/>
      <c r="AN96" s="155"/>
      <c r="AO96" s="143"/>
    </row>
    <row r="97" spans="1:41" ht="61.5" customHeight="1" x14ac:dyDescent="0.45">
      <c r="A97" s="172"/>
      <c r="B97" s="172"/>
      <c r="C97" s="172"/>
      <c r="D97" s="183"/>
      <c r="E97" s="183"/>
      <c r="F97" s="183"/>
      <c r="G97" s="264"/>
      <c r="H97" s="178"/>
      <c r="I97" s="174"/>
      <c r="J97" s="208"/>
      <c r="K97" s="208"/>
      <c r="L97" s="208"/>
      <c r="M97" s="208"/>
      <c r="N97" s="208"/>
      <c r="O97" s="208"/>
      <c r="P97" s="204"/>
      <c r="Q97" s="204"/>
      <c r="R97" s="183"/>
      <c r="S97" s="185"/>
      <c r="T97" s="183"/>
      <c r="U97" s="17" t="s">
        <v>398</v>
      </c>
      <c r="V97" s="11" t="s">
        <v>320</v>
      </c>
      <c r="W97" s="13" t="s">
        <v>320</v>
      </c>
      <c r="X97" s="13" t="s">
        <v>320</v>
      </c>
      <c r="Y97" s="265"/>
      <c r="Z97" s="265"/>
      <c r="AA97" s="183"/>
      <c r="AB97" s="265"/>
      <c r="AC97" s="265"/>
      <c r="AD97" s="265"/>
      <c r="AE97" s="183"/>
      <c r="AF97" s="265"/>
      <c r="AG97" s="324"/>
      <c r="AH97" s="326"/>
      <c r="AI97" s="183"/>
      <c r="AJ97" s="347"/>
      <c r="AK97" s="438"/>
      <c r="AL97" s="335"/>
      <c r="AM97" s="146"/>
      <c r="AN97" s="156"/>
      <c r="AO97" s="143"/>
    </row>
    <row r="98" spans="1:41" ht="50" customHeight="1" x14ac:dyDescent="0.45">
      <c r="A98" s="172"/>
      <c r="B98" s="172"/>
      <c r="C98" s="172"/>
      <c r="D98" s="184"/>
      <c r="E98" s="184"/>
      <c r="F98" s="184"/>
      <c r="G98" s="251"/>
      <c r="H98" s="178"/>
      <c r="I98" s="174"/>
      <c r="J98" s="200"/>
      <c r="K98" s="200"/>
      <c r="L98" s="200"/>
      <c r="M98" s="200"/>
      <c r="N98" s="200"/>
      <c r="O98" s="200"/>
      <c r="P98" s="205"/>
      <c r="Q98" s="205"/>
      <c r="R98" s="183"/>
      <c r="S98" s="185"/>
      <c r="T98" s="183"/>
      <c r="U98" s="244" t="s">
        <v>399</v>
      </c>
      <c r="V98" s="201" t="s">
        <v>320</v>
      </c>
      <c r="W98" s="199" t="s">
        <v>320</v>
      </c>
      <c r="X98" s="199" t="s">
        <v>320</v>
      </c>
      <c r="Y98" s="265"/>
      <c r="Z98" s="265"/>
      <c r="AA98" s="183"/>
      <c r="AB98" s="265"/>
      <c r="AC98" s="265"/>
      <c r="AD98" s="265"/>
      <c r="AE98" s="183"/>
      <c r="AF98" s="265"/>
      <c r="AG98" s="324"/>
      <c r="AH98" s="326"/>
      <c r="AI98" s="183"/>
      <c r="AJ98" s="347"/>
      <c r="AK98" s="438"/>
      <c r="AL98" s="335"/>
      <c r="AM98" s="146"/>
      <c r="AN98" s="156"/>
      <c r="AO98" s="143"/>
    </row>
    <row r="99" spans="1:41" ht="75" customHeight="1" x14ac:dyDescent="0.45">
      <c r="A99" s="172"/>
      <c r="B99" s="172"/>
      <c r="C99" s="173"/>
      <c r="D99" s="17" t="s">
        <v>135</v>
      </c>
      <c r="E99" s="17" t="s">
        <v>25</v>
      </c>
      <c r="F99" s="17" t="s">
        <v>191</v>
      </c>
      <c r="G99" s="27">
        <v>4</v>
      </c>
      <c r="H99" s="11" t="s">
        <v>317</v>
      </c>
      <c r="I99" s="13">
        <v>2</v>
      </c>
      <c r="J99" s="13" t="s">
        <v>317</v>
      </c>
      <c r="K99" s="13" t="s">
        <v>317</v>
      </c>
      <c r="L99" s="13" t="s">
        <v>317</v>
      </c>
      <c r="M99" s="13" t="s">
        <v>317</v>
      </c>
      <c r="N99" s="13" t="s">
        <v>317</v>
      </c>
      <c r="O99" s="13">
        <v>2</v>
      </c>
      <c r="P99" s="14">
        <v>0</v>
      </c>
      <c r="Q99" s="14">
        <f>+O99/G99</f>
        <v>0.5</v>
      </c>
      <c r="R99" s="184"/>
      <c r="S99" s="186"/>
      <c r="T99" s="184"/>
      <c r="U99" s="184"/>
      <c r="V99" s="202"/>
      <c r="W99" s="200"/>
      <c r="X99" s="200"/>
      <c r="Y99" s="202"/>
      <c r="Z99" s="202"/>
      <c r="AA99" s="184"/>
      <c r="AB99" s="202"/>
      <c r="AC99" s="202"/>
      <c r="AD99" s="202"/>
      <c r="AE99" s="184"/>
      <c r="AF99" s="202"/>
      <c r="AG99" s="325"/>
      <c r="AH99" s="327"/>
      <c r="AI99" s="184"/>
      <c r="AJ99" s="348"/>
      <c r="AK99" s="439"/>
      <c r="AL99" s="152"/>
      <c r="AM99" s="146"/>
      <c r="AN99" s="156"/>
      <c r="AO99" s="143"/>
    </row>
    <row r="100" spans="1:41" ht="72.75" customHeight="1" x14ac:dyDescent="0.45">
      <c r="A100" s="172"/>
      <c r="B100" s="172"/>
      <c r="C100" s="187" t="s">
        <v>347</v>
      </c>
      <c r="D100" s="188"/>
      <c r="E100" s="188"/>
      <c r="F100" s="188"/>
      <c r="G100" s="188"/>
      <c r="H100" s="188"/>
      <c r="I100" s="188"/>
      <c r="J100" s="188"/>
      <c r="K100" s="188"/>
      <c r="L100" s="188"/>
      <c r="M100" s="188"/>
      <c r="N100" s="188"/>
      <c r="O100" s="189"/>
      <c r="P100" s="20">
        <v>0</v>
      </c>
      <c r="Q100" s="20">
        <f>AVERAGE(Q96:Q99)</f>
        <v>0.34333333333333332</v>
      </c>
      <c r="R100" s="144"/>
      <c r="S100" s="144"/>
      <c r="T100" s="144"/>
      <c r="U100" s="144"/>
      <c r="V100" s="144"/>
      <c r="W100" s="144"/>
      <c r="X100" s="144"/>
      <c r="Y100" s="144"/>
      <c r="Z100" s="144"/>
      <c r="AA100" s="144"/>
      <c r="AB100" s="144"/>
      <c r="AC100" s="144"/>
      <c r="AD100" s="144"/>
      <c r="AE100" s="144"/>
      <c r="AF100" s="144"/>
      <c r="AG100" s="144"/>
      <c r="AH100" s="144"/>
      <c r="AI100" s="144"/>
      <c r="AJ100" s="144"/>
      <c r="AK100" s="144"/>
      <c r="AL100" s="144"/>
      <c r="AM100" s="144"/>
      <c r="AN100" s="144"/>
      <c r="AO100" s="144"/>
    </row>
    <row r="101" spans="1:41" ht="45" customHeight="1" x14ac:dyDescent="0.45">
      <c r="A101" s="172"/>
      <c r="B101" s="172"/>
      <c r="C101" s="169" t="s">
        <v>86</v>
      </c>
      <c r="D101" s="144" t="s">
        <v>136</v>
      </c>
      <c r="E101" s="144" t="s">
        <v>169</v>
      </c>
      <c r="F101" s="144" t="s">
        <v>192</v>
      </c>
      <c r="G101" s="269">
        <v>4</v>
      </c>
      <c r="H101" s="178" t="s">
        <v>317</v>
      </c>
      <c r="I101" s="174">
        <v>1</v>
      </c>
      <c r="J101" s="199" t="s">
        <v>317</v>
      </c>
      <c r="K101" s="199" t="s">
        <v>317</v>
      </c>
      <c r="L101" s="199" t="s">
        <v>317</v>
      </c>
      <c r="M101" s="199" t="s">
        <v>317</v>
      </c>
      <c r="N101" s="199" t="s">
        <v>317</v>
      </c>
      <c r="O101" s="199">
        <f>+I101</f>
        <v>1</v>
      </c>
      <c r="P101" s="328">
        <v>0</v>
      </c>
      <c r="Q101" s="203">
        <f>+O101/G101</f>
        <v>0.25</v>
      </c>
      <c r="R101" s="247" t="s">
        <v>277</v>
      </c>
      <c r="S101" s="229">
        <v>2021130010119</v>
      </c>
      <c r="T101" s="160" t="s">
        <v>278</v>
      </c>
      <c r="U101" s="62" t="s">
        <v>386</v>
      </c>
      <c r="V101" s="11" t="s">
        <v>320</v>
      </c>
      <c r="W101" s="13" t="s">
        <v>320</v>
      </c>
      <c r="X101" s="13" t="s">
        <v>320</v>
      </c>
      <c r="Y101" s="194" t="s">
        <v>320</v>
      </c>
      <c r="Z101" s="194" t="s">
        <v>320</v>
      </c>
      <c r="AA101" s="160" t="s">
        <v>27</v>
      </c>
      <c r="AB101" s="212" t="s">
        <v>320</v>
      </c>
      <c r="AC101" s="212" t="s">
        <v>320</v>
      </c>
      <c r="AD101" s="138" t="s">
        <v>320</v>
      </c>
      <c r="AE101" s="160" t="s">
        <v>488</v>
      </c>
      <c r="AF101" s="160" t="s">
        <v>28</v>
      </c>
      <c r="AG101" s="226">
        <v>0</v>
      </c>
      <c r="AH101" s="228" t="s">
        <v>320</v>
      </c>
      <c r="AI101" s="249" t="s">
        <v>320</v>
      </c>
      <c r="AJ101" s="249" t="s">
        <v>320</v>
      </c>
      <c r="AK101" s="427" t="s">
        <v>320</v>
      </c>
      <c r="AL101" s="336" t="s">
        <v>458</v>
      </c>
      <c r="AM101" s="166"/>
      <c r="AN101" s="156"/>
      <c r="AO101" s="143"/>
    </row>
    <row r="102" spans="1:41" ht="45" customHeight="1" x14ac:dyDescent="0.45">
      <c r="A102" s="172"/>
      <c r="B102" s="172"/>
      <c r="C102" s="169"/>
      <c r="D102" s="144"/>
      <c r="E102" s="144"/>
      <c r="F102" s="144"/>
      <c r="G102" s="269"/>
      <c r="H102" s="178"/>
      <c r="I102" s="174"/>
      <c r="J102" s="208"/>
      <c r="K102" s="208"/>
      <c r="L102" s="208"/>
      <c r="M102" s="208"/>
      <c r="N102" s="208"/>
      <c r="O102" s="208"/>
      <c r="P102" s="329"/>
      <c r="Q102" s="204"/>
      <c r="R102" s="222"/>
      <c r="S102" s="217"/>
      <c r="T102" s="160"/>
      <c r="U102" s="62" t="s">
        <v>400</v>
      </c>
      <c r="V102" s="11" t="s">
        <v>320</v>
      </c>
      <c r="W102" s="13" t="s">
        <v>320</v>
      </c>
      <c r="X102" s="13" t="s">
        <v>320</v>
      </c>
      <c r="Y102" s="194"/>
      <c r="Z102" s="194"/>
      <c r="AA102" s="160"/>
      <c r="AB102" s="212"/>
      <c r="AC102" s="212"/>
      <c r="AD102" s="213"/>
      <c r="AE102" s="160"/>
      <c r="AF102" s="160"/>
      <c r="AG102" s="226"/>
      <c r="AH102" s="228"/>
      <c r="AI102" s="249"/>
      <c r="AJ102" s="249"/>
      <c r="AK102" s="236"/>
      <c r="AL102" s="284"/>
      <c r="AM102" s="166"/>
      <c r="AN102" s="156"/>
      <c r="AO102" s="143"/>
    </row>
    <row r="103" spans="1:41" ht="45" customHeight="1" x14ac:dyDescent="0.45">
      <c r="A103" s="172"/>
      <c r="B103" s="172"/>
      <c r="C103" s="169"/>
      <c r="D103" s="144"/>
      <c r="E103" s="144"/>
      <c r="F103" s="144"/>
      <c r="G103" s="269"/>
      <c r="H103" s="178"/>
      <c r="I103" s="174"/>
      <c r="J103" s="200"/>
      <c r="K103" s="200"/>
      <c r="L103" s="200"/>
      <c r="M103" s="200"/>
      <c r="N103" s="200"/>
      <c r="O103" s="200"/>
      <c r="P103" s="330"/>
      <c r="Q103" s="205"/>
      <c r="R103" s="159"/>
      <c r="S103" s="218"/>
      <c r="T103" s="160"/>
      <c r="U103" s="62" t="s">
        <v>401</v>
      </c>
      <c r="V103" s="11" t="s">
        <v>320</v>
      </c>
      <c r="W103" s="13" t="s">
        <v>320</v>
      </c>
      <c r="X103" s="13" t="s">
        <v>320</v>
      </c>
      <c r="Y103" s="194"/>
      <c r="Z103" s="194"/>
      <c r="AA103" s="160"/>
      <c r="AB103" s="212"/>
      <c r="AC103" s="212"/>
      <c r="AD103" s="139"/>
      <c r="AE103" s="160"/>
      <c r="AF103" s="160"/>
      <c r="AG103" s="226"/>
      <c r="AH103" s="228"/>
      <c r="AI103" s="249"/>
      <c r="AJ103" s="249"/>
      <c r="AK103" s="234"/>
      <c r="AL103" s="285"/>
      <c r="AM103" s="166"/>
      <c r="AN103" s="156"/>
      <c r="AO103" s="143"/>
    </row>
    <row r="104" spans="1:41" ht="45" customHeight="1" x14ac:dyDescent="0.45">
      <c r="A104" s="172"/>
      <c r="B104" s="172"/>
      <c r="C104" s="187" t="s">
        <v>348</v>
      </c>
      <c r="D104" s="188"/>
      <c r="E104" s="188"/>
      <c r="F104" s="188"/>
      <c r="G104" s="188"/>
      <c r="H104" s="188"/>
      <c r="I104" s="188"/>
      <c r="J104" s="188"/>
      <c r="K104" s="188"/>
      <c r="L104" s="188"/>
      <c r="M104" s="188"/>
      <c r="N104" s="188"/>
      <c r="O104" s="189"/>
      <c r="P104" s="20">
        <f>+P101</f>
        <v>0</v>
      </c>
      <c r="Q104" s="20">
        <f>+Q101</f>
        <v>0.25</v>
      </c>
      <c r="R104" s="144"/>
      <c r="S104" s="144"/>
      <c r="T104" s="144"/>
      <c r="U104" s="144"/>
      <c r="V104" s="144"/>
      <c r="W104" s="144"/>
      <c r="X104" s="144"/>
      <c r="Y104" s="144"/>
      <c r="Z104" s="144"/>
      <c r="AA104" s="144"/>
      <c r="AB104" s="144"/>
      <c r="AC104" s="144"/>
      <c r="AD104" s="144"/>
      <c r="AE104" s="144"/>
      <c r="AF104" s="144"/>
      <c r="AG104" s="144"/>
      <c r="AH104" s="144"/>
      <c r="AI104" s="144"/>
      <c r="AJ104" s="144"/>
      <c r="AK104" s="144"/>
      <c r="AL104" s="144"/>
      <c r="AM104" s="144"/>
      <c r="AN104" s="144"/>
      <c r="AO104" s="144"/>
    </row>
    <row r="105" spans="1:41" ht="63.75" customHeight="1" x14ac:dyDescent="0.45">
      <c r="A105" s="172"/>
      <c r="B105" s="172"/>
      <c r="C105" s="169" t="s">
        <v>87</v>
      </c>
      <c r="D105" s="160" t="s">
        <v>137</v>
      </c>
      <c r="E105" s="160" t="s">
        <v>170</v>
      </c>
      <c r="F105" s="160" t="s">
        <v>193</v>
      </c>
      <c r="G105" s="249">
        <v>4</v>
      </c>
      <c r="H105" s="178">
        <v>1</v>
      </c>
      <c r="I105" s="174">
        <v>1</v>
      </c>
      <c r="J105" s="252">
        <v>0</v>
      </c>
      <c r="K105" s="199">
        <v>0</v>
      </c>
      <c r="L105" s="199" t="s">
        <v>610</v>
      </c>
      <c r="M105" s="199">
        <v>0</v>
      </c>
      <c r="N105" s="199">
        <v>0</v>
      </c>
      <c r="O105" s="199">
        <f>+I105</f>
        <v>1</v>
      </c>
      <c r="P105" s="328">
        <v>0</v>
      </c>
      <c r="Q105" s="203">
        <f>+O105/G105</f>
        <v>0.25</v>
      </c>
      <c r="R105" s="222" t="s">
        <v>262</v>
      </c>
      <c r="S105" s="217">
        <v>2021130010112</v>
      </c>
      <c r="T105" s="159" t="s">
        <v>263</v>
      </c>
      <c r="U105" s="84" t="s">
        <v>402</v>
      </c>
      <c r="V105" s="83">
        <v>1</v>
      </c>
      <c r="W105" s="86">
        <v>1</v>
      </c>
      <c r="X105" s="52" t="s">
        <v>583</v>
      </c>
      <c r="Y105" s="193">
        <v>30</v>
      </c>
      <c r="Z105" s="193">
        <v>20</v>
      </c>
      <c r="AA105" s="159" t="s">
        <v>27</v>
      </c>
      <c r="AB105" s="139">
        <v>280</v>
      </c>
      <c r="AC105" s="193">
        <v>200</v>
      </c>
      <c r="AD105" s="233" t="s">
        <v>590</v>
      </c>
      <c r="AE105" s="159" t="s">
        <v>488</v>
      </c>
      <c r="AF105" s="159" t="s">
        <v>28</v>
      </c>
      <c r="AG105" s="225">
        <v>250000000</v>
      </c>
      <c r="AH105" s="234">
        <v>125000000</v>
      </c>
      <c r="AI105" s="159" t="s">
        <v>283</v>
      </c>
      <c r="AJ105" s="159" t="s">
        <v>515</v>
      </c>
      <c r="AK105" s="422">
        <v>230000000</v>
      </c>
      <c r="AL105" s="283" t="s">
        <v>490</v>
      </c>
      <c r="AM105" s="333" t="s">
        <v>516</v>
      </c>
      <c r="AN105" s="154" t="s">
        <v>566</v>
      </c>
      <c r="AO105" s="145" t="s">
        <v>571</v>
      </c>
    </row>
    <row r="106" spans="1:41" ht="63.75" customHeight="1" x14ac:dyDescent="0.45">
      <c r="A106" s="172"/>
      <c r="B106" s="172"/>
      <c r="C106" s="169"/>
      <c r="D106" s="160"/>
      <c r="E106" s="160"/>
      <c r="F106" s="160"/>
      <c r="G106" s="249"/>
      <c r="H106" s="178"/>
      <c r="I106" s="174"/>
      <c r="J106" s="253"/>
      <c r="K106" s="208"/>
      <c r="L106" s="208"/>
      <c r="M106" s="208"/>
      <c r="N106" s="208"/>
      <c r="O106" s="208"/>
      <c r="P106" s="329"/>
      <c r="Q106" s="204"/>
      <c r="R106" s="222"/>
      <c r="S106" s="217"/>
      <c r="T106" s="160"/>
      <c r="U106" s="62" t="s">
        <v>403</v>
      </c>
      <c r="V106" s="73">
        <v>1</v>
      </c>
      <c r="W106" s="61">
        <v>0.5</v>
      </c>
      <c r="X106" s="53" t="s">
        <v>595</v>
      </c>
      <c r="Y106" s="194"/>
      <c r="Z106" s="194"/>
      <c r="AA106" s="160"/>
      <c r="AB106" s="212"/>
      <c r="AC106" s="194"/>
      <c r="AD106" s="230"/>
      <c r="AE106" s="160"/>
      <c r="AF106" s="160"/>
      <c r="AG106" s="226"/>
      <c r="AH106" s="228"/>
      <c r="AI106" s="160"/>
      <c r="AJ106" s="160"/>
      <c r="AK106" s="404"/>
      <c r="AL106" s="284"/>
      <c r="AM106" s="334"/>
      <c r="AN106" s="145"/>
      <c r="AO106" s="145"/>
    </row>
    <row r="107" spans="1:41" ht="63.75" customHeight="1" x14ac:dyDescent="0.45">
      <c r="A107" s="172"/>
      <c r="B107" s="172"/>
      <c r="C107" s="169"/>
      <c r="D107" s="160"/>
      <c r="E107" s="160"/>
      <c r="F107" s="160"/>
      <c r="G107" s="249"/>
      <c r="H107" s="178"/>
      <c r="I107" s="174"/>
      <c r="J107" s="254"/>
      <c r="K107" s="200"/>
      <c r="L107" s="200"/>
      <c r="M107" s="200"/>
      <c r="N107" s="200"/>
      <c r="O107" s="200"/>
      <c r="P107" s="330"/>
      <c r="Q107" s="205"/>
      <c r="R107" s="159"/>
      <c r="S107" s="218"/>
      <c r="T107" s="160"/>
      <c r="U107" s="62" t="s">
        <v>404</v>
      </c>
      <c r="V107" s="73">
        <v>1</v>
      </c>
      <c r="W107" s="61">
        <v>1</v>
      </c>
      <c r="X107" s="53" t="s">
        <v>581</v>
      </c>
      <c r="Y107" s="194"/>
      <c r="Z107" s="194"/>
      <c r="AA107" s="160"/>
      <c r="AB107" s="212"/>
      <c r="AC107" s="194"/>
      <c r="AD107" s="193"/>
      <c r="AE107" s="160"/>
      <c r="AF107" s="160"/>
      <c r="AG107" s="226"/>
      <c r="AH107" s="228"/>
      <c r="AI107" s="160"/>
      <c r="AJ107" s="160"/>
      <c r="AK107" s="157"/>
      <c r="AL107" s="285"/>
      <c r="AM107" s="334"/>
      <c r="AN107" s="145"/>
      <c r="AO107" s="145"/>
    </row>
    <row r="108" spans="1:41" ht="63.75" customHeight="1" x14ac:dyDescent="0.45">
      <c r="A108" s="172"/>
      <c r="B108" s="172"/>
      <c r="C108" s="187" t="s">
        <v>349</v>
      </c>
      <c r="D108" s="188"/>
      <c r="E108" s="188"/>
      <c r="F108" s="188"/>
      <c r="G108" s="188"/>
      <c r="H108" s="188"/>
      <c r="I108" s="188"/>
      <c r="J108" s="188"/>
      <c r="K108" s="188"/>
      <c r="L108" s="188"/>
      <c r="M108" s="188"/>
      <c r="N108" s="188"/>
      <c r="O108" s="189"/>
      <c r="P108" s="20">
        <f>+P105</f>
        <v>0</v>
      </c>
      <c r="Q108" s="20">
        <f>+Q105</f>
        <v>0.25</v>
      </c>
      <c r="R108" s="144"/>
      <c r="S108" s="144"/>
      <c r="T108" s="144"/>
      <c r="U108" s="144"/>
      <c r="V108" s="144"/>
      <c r="W108" s="144"/>
      <c r="X108" s="144"/>
      <c r="Y108" s="144"/>
      <c r="Z108" s="144"/>
      <c r="AA108" s="144"/>
      <c r="AB108" s="144"/>
      <c r="AC108" s="144"/>
      <c r="AD108" s="144"/>
      <c r="AE108" s="144"/>
      <c r="AF108" s="144"/>
      <c r="AG108" s="144"/>
      <c r="AH108" s="144"/>
      <c r="AI108" s="144"/>
      <c r="AJ108" s="144"/>
      <c r="AK108" s="144"/>
      <c r="AL108" s="144"/>
      <c r="AM108" s="144"/>
      <c r="AN108" s="144"/>
      <c r="AO108" s="144"/>
    </row>
    <row r="109" spans="1:41" ht="75" customHeight="1" x14ac:dyDescent="0.45">
      <c r="A109" s="172"/>
      <c r="B109" s="172"/>
      <c r="C109" s="171" t="s">
        <v>88</v>
      </c>
      <c r="D109" s="247" t="s">
        <v>138</v>
      </c>
      <c r="E109" s="247" t="s">
        <v>171</v>
      </c>
      <c r="F109" s="247" t="s">
        <v>194</v>
      </c>
      <c r="G109" s="249">
        <v>4</v>
      </c>
      <c r="H109" s="178">
        <v>2</v>
      </c>
      <c r="I109" s="174">
        <v>0</v>
      </c>
      <c r="J109" s="258">
        <v>0</v>
      </c>
      <c r="K109" s="174">
        <v>0</v>
      </c>
      <c r="L109" s="174">
        <v>0</v>
      </c>
      <c r="M109" s="174">
        <v>0</v>
      </c>
      <c r="N109" s="174">
        <v>0</v>
      </c>
      <c r="O109" s="174">
        <v>0</v>
      </c>
      <c r="P109" s="175">
        <f>+M109/H109</f>
        <v>0</v>
      </c>
      <c r="Q109" s="175">
        <f>+O109/G109</f>
        <v>0</v>
      </c>
      <c r="R109" s="222" t="s">
        <v>517</v>
      </c>
      <c r="S109" s="231">
        <v>2022130010003</v>
      </c>
      <c r="T109" s="222" t="s">
        <v>287</v>
      </c>
      <c r="U109" s="91" t="s">
        <v>476</v>
      </c>
      <c r="V109" s="83">
        <v>1</v>
      </c>
      <c r="W109" s="86">
        <v>0</v>
      </c>
      <c r="X109" s="86" t="s">
        <v>596</v>
      </c>
      <c r="Y109" s="193">
        <v>120</v>
      </c>
      <c r="Z109" s="193">
        <v>15</v>
      </c>
      <c r="AA109" s="222" t="s">
        <v>27</v>
      </c>
      <c r="AB109" s="213">
        <v>301701</v>
      </c>
      <c r="AC109" s="230">
        <v>0</v>
      </c>
      <c r="AD109" s="233" t="s">
        <v>590</v>
      </c>
      <c r="AE109" s="222" t="s">
        <v>488</v>
      </c>
      <c r="AF109" s="230" t="s">
        <v>28</v>
      </c>
      <c r="AG109" s="286">
        <v>400000000</v>
      </c>
      <c r="AH109" s="220">
        <v>0</v>
      </c>
      <c r="AI109" s="231" t="s">
        <v>283</v>
      </c>
      <c r="AJ109" s="207" t="s">
        <v>301</v>
      </c>
      <c r="AK109" s="424">
        <v>0</v>
      </c>
      <c r="AL109" s="281" t="s">
        <v>490</v>
      </c>
      <c r="AM109" s="341" t="s">
        <v>519</v>
      </c>
      <c r="AN109" s="154" t="s">
        <v>566</v>
      </c>
      <c r="AO109" s="145" t="s">
        <v>575</v>
      </c>
    </row>
    <row r="110" spans="1:41" ht="27.5" customHeight="1" x14ac:dyDescent="0.45">
      <c r="A110" s="172"/>
      <c r="B110" s="172"/>
      <c r="C110" s="172"/>
      <c r="D110" s="222"/>
      <c r="E110" s="222"/>
      <c r="F110" s="222"/>
      <c r="G110" s="249"/>
      <c r="H110" s="178"/>
      <c r="I110" s="174"/>
      <c r="J110" s="258"/>
      <c r="K110" s="174"/>
      <c r="L110" s="174"/>
      <c r="M110" s="174"/>
      <c r="N110" s="174"/>
      <c r="O110" s="174"/>
      <c r="P110" s="175"/>
      <c r="Q110" s="175"/>
      <c r="R110" s="222"/>
      <c r="S110" s="231"/>
      <c r="T110" s="222"/>
      <c r="U110" s="415" t="s">
        <v>518</v>
      </c>
      <c r="V110" s="233">
        <v>1</v>
      </c>
      <c r="W110" s="138">
        <v>0</v>
      </c>
      <c r="X110" s="138" t="s">
        <v>596</v>
      </c>
      <c r="Y110" s="194"/>
      <c r="Z110" s="194"/>
      <c r="AA110" s="222"/>
      <c r="AB110" s="213"/>
      <c r="AC110" s="230"/>
      <c r="AD110" s="230"/>
      <c r="AE110" s="222"/>
      <c r="AF110" s="230"/>
      <c r="AG110" s="286"/>
      <c r="AH110" s="220"/>
      <c r="AI110" s="231"/>
      <c r="AJ110" s="207"/>
      <c r="AK110" s="425"/>
      <c r="AL110" s="281"/>
      <c r="AM110" s="342"/>
      <c r="AN110" s="145"/>
      <c r="AO110" s="145"/>
    </row>
    <row r="111" spans="1:41" ht="30" customHeight="1" x14ac:dyDescent="0.45">
      <c r="A111" s="172"/>
      <c r="B111" s="172"/>
      <c r="C111" s="172"/>
      <c r="D111" s="159"/>
      <c r="E111" s="159"/>
      <c r="F111" s="159"/>
      <c r="G111" s="249"/>
      <c r="H111" s="178"/>
      <c r="I111" s="174"/>
      <c r="J111" s="258"/>
      <c r="K111" s="174"/>
      <c r="L111" s="174"/>
      <c r="M111" s="174"/>
      <c r="N111" s="174"/>
      <c r="O111" s="174"/>
      <c r="P111" s="175"/>
      <c r="Q111" s="175"/>
      <c r="R111" s="222"/>
      <c r="S111" s="231"/>
      <c r="T111" s="222"/>
      <c r="U111" s="312"/>
      <c r="V111" s="230"/>
      <c r="W111" s="213"/>
      <c r="X111" s="213"/>
      <c r="Y111" s="194"/>
      <c r="Z111" s="194"/>
      <c r="AA111" s="222"/>
      <c r="AB111" s="213"/>
      <c r="AC111" s="230"/>
      <c r="AD111" s="230"/>
      <c r="AE111" s="222"/>
      <c r="AF111" s="230"/>
      <c r="AG111" s="286"/>
      <c r="AH111" s="220"/>
      <c r="AI111" s="231"/>
      <c r="AJ111" s="207"/>
      <c r="AK111" s="425"/>
      <c r="AL111" s="281"/>
      <c r="AM111" s="342"/>
      <c r="AN111" s="145"/>
      <c r="AO111" s="145"/>
    </row>
    <row r="112" spans="1:41" ht="78" customHeight="1" x14ac:dyDescent="0.45">
      <c r="A112" s="172"/>
      <c r="B112" s="172"/>
      <c r="C112" s="173"/>
      <c r="D112" s="62" t="s">
        <v>139</v>
      </c>
      <c r="E112" s="62" t="s">
        <v>172</v>
      </c>
      <c r="F112" s="62" t="s">
        <v>195</v>
      </c>
      <c r="G112" s="77">
        <v>3</v>
      </c>
      <c r="H112" s="21" t="s">
        <v>320</v>
      </c>
      <c r="I112" s="21" t="s">
        <v>25</v>
      </c>
      <c r="J112" s="21" t="s">
        <v>320</v>
      </c>
      <c r="K112" s="21" t="s">
        <v>320</v>
      </c>
      <c r="L112" s="21" t="s">
        <v>320</v>
      </c>
      <c r="M112" s="21" t="s">
        <v>320</v>
      </c>
      <c r="N112" s="21" t="s">
        <v>320</v>
      </c>
      <c r="O112" s="21" t="s">
        <v>25</v>
      </c>
      <c r="P112" s="78">
        <v>0</v>
      </c>
      <c r="Q112" s="78">
        <v>0</v>
      </c>
      <c r="R112" s="159"/>
      <c r="S112" s="232"/>
      <c r="T112" s="159"/>
      <c r="U112" s="313"/>
      <c r="V112" s="193"/>
      <c r="W112" s="139"/>
      <c r="X112" s="139"/>
      <c r="Y112" s="194"/>
      <c r="Z112" s="194"/>
      <c r="AA112" s="159"/>
      <c r="AB112" s="139"/>
      <c r="AC112" s="193"/>
      <c r="AD112" s="193"/>
      <c r="AE112" s="159"/>
      <c r="AF112" s="193"/>
      <c r="AG112" s="288"/>
      <c r="AH112" s="323"/>
      <c r="AI112" s="346"/>
      <c r="AJ112" s="346"/>
      <c r="AK112" s="426"/>
      <c r="AL112" s="282"/>
      <c r="AM112" s="342"/>
      <c r="AN112" s="145"/>
      <c r="AO112" s="145"/>
    </row>
    <row r="113" spans="1:41" ht="51.75" customHeight="1" x14ac:dyDescent="0.45">
      <c r="A113" s="172"/>
      <c r="B113" s="173"/>
      <c r="C113" s="187" t="s">
        <v>350</v>
      </c>
      <c r="D113" s="188"/>
      <c r="E113" s="188"/>
      <c r="F113" s="188"/>
      <c r="G113" s="188"/>
      <c r="H113" s="188"/>
      <c r="I113" s="188"/>
      <c r="J113" s="188"/>
      <c r="K113" s="188"/>
      <c r="L113" s="188"/>
      <c r="M113" s="188"/>
      <c r="N113" s="188"/>
      <c r="O113" s="189"/>
      <c r="P113" s="20">
        <f>AVERAGE(P109:P112)</f>
        <v>0</v>
      </c>
      <c r="Q113" s="20">
        <f>AVERAGE(Q109:Q112)</f>
        <v>0</v>
      </c>
      <c r="R113" s="144"/>
      <c r="S113" s="144"/>
      <c r="T113" s="144"/>
      <c r="U113" s="144"/>
      <c r="V113" s="144"/>
      <c r="W113" s="144"/>
      <c r="X113" s="144"/>
      <c r="Y113" s="144"/>
      <c r="Z113" s="144"/>
      <c r="AA113" s="144"/>
      <c r="AB113" s="144"/>
      <c r="AC113" s="144"/>
      <c r="AD113" s="144"/>
      <c r="AE113" s="144"/>
      <c r="AF113" s="144"/>
      <c r="AG113" s="144"/>
      <c r="AH113" s="144"/>
      <c r="AI113" s="144"/>
      <c r="AJ113" s="144"/>
      <c r="AK113" s="144"/>
      <c r="AL113" s="144"/>
      <c r="AM113" s="144"/>
      <c r="AN113" s="144"/>
      <c r="AO113" s="144"/>
    </row>
    <row r="114" spans="1:41" ht="51.75" customHeight="1" x14ac:dyDescent="0.45">
      <c r="A114" s="172"/>
      <c r="B114" s="261" t="s">
        <v>351</v>
      </c>
      <c r="C114" s="262"/>
      <c r="D114" s="262"/>
      <c r="E114" s="262"/>
      <c r="F114" s="262"/>
      <c r="G114" s="262"/>
      <c r="H114" s="262"/>
      <c r="I114" s="262"/>
      <c r="J114" s="262"/>
      <c r="K114" s="262"/>
      <c r="L114" s="262"/>
      <c r="M114" s="262"/>
      <c r="N114" s="262"/>
      <c r="O114" s="263"/>
      <c r="P114" s="22">
        <f>AVERAGE(P100,P104,P108,P113)</f>
        <v>0</v>
      </c>
      <c r="Q114" s="22">
        <f>AVERAGE(Q100,Q104,Q108,Q113)</f>
        <v>0.21083333333333332</v>
      </c>
      <c r="R114" s="144"/>
      <c r="S114" s="144"/>
      <c r="T114" s="144"/>
      <c r="U114" s="144"/>
      <c r="V114" s="144"/>
      <c r="W114" s="144"/>
      <c r="X114" s="144"/>
      <c r="Y114" s="144"/>
      <c r="Z114" s="144"/>
      <c r="AA114" s="144"/>
      <c r="AB114" s="144"/>
      <c r="AC114" s="144"/>
      <c r="AD114" s="144"/>
      <c r="AE114" s="144"/>
      <c r="AF114" s="144"/>
      <c r="AG114" s="144"/>
      <c r="AH114" s="144"/>
      <c r="AI114" s="144"/>
      <c r="AJ114" s="144"/>
      <c r="AK114" s="144"/>
      <c r="AL114" s="144"/>
      <c r="AM114" s="144"/>
      <c r="AN114" s="144"/>
      <c r="AO114" s="144"/>
    </row>
    <row r="115" spans="1:41" ht="93.5" customHeight="1" x14ac:dyDescent="0.45">
      <c r="A115" s="172"/>
      <c r="B115" s="180" t="s">
        <v>89</v>
      </c>
      <c r="C115" s="169" t="s">
        <v>90</v>
      </c>
      <c r="D115" s="62" t="s">
        <v>140</v>
      </c>
      <c r="E115" s="62" t="s">
        <v>173</v>
      </c>
      <c r="F115" s="62" t="s">
        <v>196</v>
      </c>
      <c r="G115" s="77">
        <f>350-150</f>
        <v>200</v>
      </c>
      <c r="H115" s="11" t="s">
        <v>320</v>
      </c>
      <c r="I115" s="13" t="s">
        <v>25</v>
      </c>
      <c r="J115" s="13" t="s">
        <v>320</v>
      </c>
      <c r="K115" s="13" t="s">
        <v>320</v>
      </c>
      <c r="L115" s="13" t="s">
        <v>320</v>
      </c>
      <c r="M115" s="13" t="s">
        <v>320</v>
      </c>
      <c r="N115" s="13" t="s">
        <v>320</v>
      </c>
      <c r="O115" s="13" t="s">
        <v>25</v>
      </c>
      <c r="P115" s="14">
        <v>0</v>
      </c>
      <c r="Q115" s="14">
        <v>0</v>
      </c>
      <c r="R115" s="222" t="s">
        <v>520</v>
      </c>
      <c r="S115" s="217">
        <v>2021130010042</v>
      </c>
      <c r="T115" s="159" t="s">
        <v>223</v>
      </c>
      <c r="U115" s="84" t="s">
        <v>405</v>
      </c>
      <c r="V115" s="19" t="s">
        <v>317</v>
      </c>
      <c r="W115" s="12" t="s">
        <v>320</v>
      </c>
      <c r="X115" s="12" t="s">
        <v>320</v>
      </c>
      <c r="Y115" s="193" t="s">
        <v>320</v>
      </c>
      <c r="Z115" s="193" t="s">
        <v>320</v>
      </c>
      <c r="AA115" s="159" t="s">
        <v>27</v>
      </c>
      <c r="AB115" s="139" t="s">
        <v>320</v>
      </c>
      <c r="AC115" s="139" t="s">
        <v>320</v>
      </c>
      <c r="AD115" s="138" t="s">
        <v>320</v>
      </c>
      <c r="AE115" s="159" t="s">
        <v>488</v>
      </c>
      <c r="AF115" s="159" t="s">
        <v>28</v>
      </c>
      <c r="AG115" s="299">
        <v>0</v>
      </c>
      <c r="AH115" s="157" t="s">
        <v>320</v>
      </c>
      <c r="AI115" s="159" t="s">
        <v>320</v>
      </c>
      <c r="AJ115" s="159" t="s">
        <v>320</v>
      </c>
      <c r="AK115" s="422" t="s">
        <v>320</v>
      </c>
      <c r="AL115" s="283" t="s">
        <v>458</v>
      </c>
      <c r="AM115" s="285" t="s">
        <v>521</v>
      </c>
      <c r="AN115" s="155"/>
      <c r="AO115" s="143"/>
    </row>
    <row r="116" spans="1:41" ht="83" customHeight="1" x14ac:dyDescent="0.45">
      <c r="A116" s="172"/>
      <c r="B116" s="181"/>
      <c r="C116" s="169"/>
      <c r="D116" s="160" t="s">
        <v>141</v>
      </c>
      <c r="E116" s="160" t="s">
        <v>25</v>
      </c>
      <c r="F116" s="160" t="s">
        <v>197</v>
      </c>
      <c r="G116" s="249">
        <v>4</v>
      </c>
      <c r="H116" s="265" t="s">
        <v>320</v>
      </c>
      <c r="I116" s="174" t="s">
        <v>25</v>
      </c>
      <c r="J116" s="199" t="s">
        <v>320</v>
      </c>
      <c r="K116" s="199" t="s">
        <v>320</v>
      </c>
      <c r="L116" s="199" t="s">
        <v>320</v>
      </c>
      <c r="M116" s="199" t="s">
        <v>320</v>
      </c>
      <c r="N116" s="199" t="s">
        <v>320</v>
      </c>
      <c r="O116" s="199" t="s">
        <v>25</v>
      </c>
      <c r="P116" s="203">
        <v>0</v>
      </c>
      <c r="Q116" s="203">
        <v>0</v>
      </c>
      <c r="R116" s="222"/>
      <c r="S116" s="217"/>
      <c r="T116" s="160"/>
      <c r="U116" s="62" t="s">
        <v>482</v>
      </c>
      <c r="V116" s="11" t="s">
        <v>317</v>
      </c>
      <c r="W116" s="13" t="s">
        <v>320</v>
      </c>
      <c r="X116" s="13" t="s">
        <v>320</v>
      </c>
      <c r="Y116" s="194"/>
      <c r="Z116" s="194"/>
      <c r="AA116" s="160"/>
      <c r="AB116" s="212"/>
      <c r="AC116" s="212"/>
      <c r="AD116" s="213"/>
      <c r="AE116" s="160"/>
      <c r="AF116" s="160"/>
      <c r="AG116" s="300"/>
      <c r="AH116" s="158"/>
      <c r="AI116" s="160"/>
      <c r="AJ116" s="160"/>
      <c r="AK116" s="404"/>
      <c r="AL116" s="284"/>
      <c r="AM116" s="358"/>
      <c r="AN116" s="156"/>
      <c r="AO116" s="143"/>
    </row>
    <row r="117" spans="1:41" ht="60" customHeight="1" x14ac:dyDescent="0.45">
      <c r="A117" s="172"/>
      <c r="B117" s="181"/>
      <c r="C117" s="169"/>
      <c r="D117" s="160"/>
      <c r="E117" s="160"/>
      <c r="F117" s="160"/>
      <c r="G117" s="249"/>
      <c r="H117" s="265"/>
      <c r="I117" s="174"/>
      <c r="J117" s="208"/>
      <c r="K117" s="208"/>
      <c r="L117" s="208"/>
      <c r="M117" s="208"/>
      <c r="N117" s="208"/>
      <c r="O117" s="208"/>
      <c r="P117" s="204"/>
      <c r="Q117" s="204"/>
      <c r="R117" s="222"/>
      <c r="S117" s="217"/>
      <c r="T117" s="160"/>
      <c r="U117" s="62" t="s">
        <v>406</v>
      </c>
      <c r="V117" s="11" t="s">
        <v>317</v>
      </c>
      <c r="W117" s="13" t="s">
        <v>320</v>
      </c>
      <c r="X117" s="13" t="s">
        <v>320</v>
      </c>
      <c r="Y117" s="194"/>
      <c r="Z117" s="194"/>
      <c r="AA117" s="160"/>
      <c r="AB117" s="212"/>
      <c r="AC117" s="212"/>
      <c r="AD117" s="213"/>
      <c r="AE117" s="160"/>
      <c r="AF117" s="160"/>
      <c r="AG117" s="300"/>
      <c r="AH117" s="158"/>
      <c r="AI117" s="160"/>
      <c r="AJ117" s="160"/>
      <c r="AK117" s="404"/>
      <c r="AL117" s="284"/>
      <c r="AM117" s="358"/>
      <c r="AN117" s="156"/>
      <c r="AO117" s="143"/>
    </row>
    <row r="118" spans="1:41" ht="48" customHeight="1" x14ac:dyDescent="0.45">
      <c r="A118" s="172"/>
      <c r="B118" s="181"/>
      <c r="C118" s="169"/>
      <c r="D118" s="160"/>
      <c r="E118" s="160"/>
      <c r="F118" s="160"/>
      <c r="G118" s="249"/>
      <c r="H118" s="202"/>
      <c r="I118" s="174"/>
      <c r="J118" s="200"/>
      <c r="K118" s="200"/>
      <c r="L118" s="200"/>
      <c r="M118" s="200"/>
      <c r="N118" s="200"/>
      <c r="O118" s="200"/>
      <c r="P118" s="205"/>
      <c r="Q118" s="205"/>
      <c r="R118" s="159"/>
      <c r="S118" s="218"/>
      <c r="T118" s="160"/>
      <c r="U118" s="62" t="s">
        <v>483</v>
      </c>
      <c r="V118" s="11" t="s">
        <v>317</v>
      </c>
      <c r="W118" s="13" t="s">
        <v>320</v>
      </c>
      <c r="X118" s="13" t="s">
        <v>320</v>
      </c>
      <c r="Y118" s="194"/>
      <c r="Z118" s="194"/>
      <c r="AA118" s="160"/>
      <c r="AB118" s="212"/>
      <c r="AC118" s="212"/>
      <c r="AD118" s="139"/>
      <c r="AE118" s="160"/>
      <c r="AF118" s="160"/>
      <c r="AG118" s="300"/>
      <c r="AH118" s="158"/>
      <c r="AI118" s="160"/>
      <c r="AJ118" s="160"/>
      <c r="AK118" s="157"/>
      <c r="AL118" s="285"/>
      <c r="AM118" s="358"/>
      <c r="AN118" s="156"/>
      <c r="AO118" s="143"/>
    </row>
    <row r="119" spans="1:41" ht="75.650000000000006" customHeight="1" x14ac:dyDescent="0.45">
      <c r="A119" s="172"/>
      <c r="B119" s="181"/>
      <c r="C119" s="187" t="s">
        <v>352</v>
      </c>
      <c r="D119" s="188"/>
      <c r="E119" s="188"/>
      <c r="F119" s="188"/>
      <c r="G119" s="188"/>
      <c r="H119" s="188"/>
      <c r="I119" s="188"/>
      <c r="J119" s="188"/>
      <c r="K119" s="188"/>
      <c r="L119" s="188"/>
      <c r="M119" s="188"/>
      <c r="N119" s="188"/>
      <c r="O119" s="189"/>
      <c r="P119" s="20">
        <f>AVERAGE(P115:P118)</f>
        <v>0</v>
      </c>
      <c r="Q119" s="20">
        <f>AVERAGE(Q115:Q118)</f>
        <v>0</v>
      </c>
      <c r="R119" s="146"/>
      <c r="S119" s="147"/>
      <c r="T119" s="147"/>
      <c r="U119" s="147"/>
      <c r="V119" s="147"/>
      <c r="W119" s="147"/>
      <c r="X119" s="147"/>
      <c r="Y119" s="147"/>
      <c r="Z119" s="147"/>
      <c r="AA119" s="147"/>
      <c r="AB119" s="147"/>
      <c r="AC119" s="147"/>
      <c r="AD119" s="147"/>
      <c r="AE119" s="147"/>
      <c r="AF119" s="147"/>
      <c r="AG119" s="147"/>
      <c r="AH119" s="147"/>
      <c r="AI119" s="147"/>
      <c r="AJ119" s="147"/>
      <c r="AK119" s="147"/>
      <c r="AL119" s="147"/>
      <c r="AM119" s="147"/>
      <c r="AN119" s="147"/>
      <c r="AO119" s="148"/>
    </row>
    <row r="120" spans="1:41" ht="76.5" customHeight="1" x14ac:dyDescent="0.45">
      <c r="A120" s="172"/>
      <c r="B120" s="181"/>
      <c r="C120" s="169" t="s">
        <v>91</v>
      </c>
      <c r="D120" s="160" t="s">
        <v>142</v>
      </c>
      <c r="E120" s="160" t="s">
        <v>25</v>
      </c>
      <c r="F120" s="160" t="s">
        <v>198</v>
      </c>
      <c r="G120" s="249">
        <v>16</v>
      </c>
      <c r="H120" s="212">
        <v>4</v>
      </c>
      <c r="I120" s="174" t="s">
        <v>25</v>
      </c>
      <c r="J120" s="252">
        <v>0</v>
      </c>
      <c r="K120" s="199">
        <v>0</v>
      </c>
      <c r="L120" s="199">
        <v>2</v>
      </c>
      <c r="M120" s="199">
        <v>0</v>
      </c>
      <c r="N120" s="174">
        <v>0</v>
      </c>
      <c r="O120" s="199">
        <v>2</v>
      </c>
      <c r="P120" s="203">
        <f>L120/H120</f>
        <v>0.5</v>
      </c>
      <c r="Q120" s="203">
        <f>+O120/G120</f>
        <v>0.125</v>
      </c>
      <c r="R120" s="222" t="s">
        <v>256</v>
      </c>
      <c r="S120" s="217">
        <v>2021130010107</v>
      </c>
      <c r="T120" s="159" t="s">
        <v>257</v>
      </c>
      <c r="U120" s="84" t="s">
        <v>386</v>
      </c>
      <c r="V120" s="83">
        <v>1</v>
      </c>
      <c r="W120" s="86">
        <v>1</v>
      </c>
      <c r="X120" s="52" t="s">
        <v>583</v>
      </c>
      <c r="Y120" s="193">
        <v>30</v>
      </c>
      <c r="Z120" s="193">
        <v>20</v>
      </c>
      <c r="AA120" s="159" t="s">
        <v>27</v>
      </c>
      <c r="AB120" s="213">
        <v>120</v>
      </c>
      <c r="AC120" s="193">
        <v>60</v>
      </c>
      <c r="AD120" s="233" t="s">
        <v>590</v>
      </c>
      <c r="AE120" s="159" t="s">
        <v>488</v>
      </c>
      <c r="AF120" s="159" t="s">
        <v>28</v>
      </c>
      <c r="AG120" s="225">
        <v>100000000</v>
      </c>
      <c r="AH120" s="234">
        <v>50000000</v>
      </c>
      <c r="AI120" s="159" t="s">
        <v>283</v>
      </c>
      <c r="AJ120" s="159" t="s">
        <v>302</v>
      </c>
      <c r="AK120" s="422">
        <v>0</v>
      </c>
      <c r="AL120" s="283" t="s">
        <v>490</v>
      </c>
      <c r="AM120" s="285" t="s">
        <v>522</v>
      </c>
      <c r="AN120" s="154" t="s">
        <v>566</v>
      </c>
      <c r="AO120" s="145" t="s">
        <v>574</v>
      </c>
    </row>
    <row r="121" spans="1:41" ht="82.5" customHeight="1" x14ac:dyDescent="0.45">
      <c r="A121" s="172"/>
      <c r="B121" s="181"/>
      <c r="C121" s="169"/>
      <c r="D121" s="160"/>
      <c r="E121" s="160"/>
      <c r="F121" s="160"/>
      <c r="G121" s="249"/>
      <c r="H121" s="212"/>
      <c r="I121" s="174"/>
      <c r="J121" s="254"/>
      <c r="K121" s="200"/>
      <c r="L121" s="200"/>
      <c r="M121" s="200"/>
      <c r="N121" s="174"/>
      <c r="O121" s="200"/>
      <c r="P121" s="205"/>
      <c r="Q121" s="205"/>
      <c r="R121" s="222"/>
      <c r="S121" s="217"/>
      <c r="T121" s="160"/>
      <c r="U121" s="62" t="s">
        <v>395</v>
      </c>
      <c r="V121" s="73">
        <v>4</v>
      </c>
      <c r="W121" s="61">
        <v>2</v>
      </c>
      <c r="X121" s="53" t="s">
        <v>597</v>
      </c>
      <c r="Y121" s="194"/>
      <c r="Z121" s="194"/>
      <c r="AA121" s="160"/>
      <c r="AB121" s="213"/>
      <c r="AC121" s="194"/>
      <c r="AD121" s="230"/>
      <c r="AE121" s="160"/>
      <c r="AF121" s="160"/>
      <c r="AG121" s="226"/>
      <c r="AH121" s="228"/>
      <c r="AI121" s="160"/>
      <c r="AJ121" s="194"/>
      <c r="AK121" s="404"/>
      <c r="AL121" s="284"/>
      <c r="AM121" s="340"/>
      <c r="AN121" s="145"/>
      <c r="AO121" s="145"/>
    </row>
    <row r="122" spans="1:41" ht="53.25" customHeight="1" x14ac:dyDescent="0.45">
      <c r="A122" s="172"/>
      <c r="B122" s="181"/>
      <c r="C122" s="169"/>
      <c r="D122" s="160" t="s">
        <v>143</v>
      </c>
      <c r="E122" s="160" t="s">
        <v>25</v>
      </c>
      <c r="F122" s="160" t="s">
        <v>199</v>
      </c>
      <c r="G122" s="249">
        <v>8</v>
      </c>
      <c r="H122" s="212" t="s">
        <v>320</v>
      </c>
      <c r="I122" s="174" t="s">
        <v>25</v>
      </c>
      <c r="J122" s="199" t="s">
        <v>320</v>
      </c>
      <c r="K122" s="199" t="s">
        <v>320</v>
      </c>
      <c r="L122" s="199" t="s">
        <v>320</v>
      </c>
      <c r="M122" s="199" t="s">
        <v>320</v>
      </c>
      <c r="N122" s="199" t="s">
        <v>320</v>
      </c>
      <c r="O122" s="199" t="s">
        <v>25</v>
      </c>
      <c r="P122" s="203">
        <v>0</v>
      </c>
      <c r="Q122" s="203">
        <v>0</v>
      </c>
      <c r="R122" s="222"/>
      <c r="S122" s="217"/>
      <c r="T122" s="160"/>
      <c r="U122" s="247" t="s">
        <v>407</v>
      </c>
      <c r="V122" s="233">
        <v>1</v>
      </c>
      <c r="W122" s="138">
        <v>1</v>
      </c>
      <c r="X122" s="85" t="s">
        <v>581</v>
      </c>
      <c r="Y122" s="194"/>
      <c r="Z122" s="194"/>
      <c r="AA122" s="160"/>
      <c r="AB122" s="213"/>
      <c r="AC122" s="194"/>
      <c r="AD122" s="230"/>
      <c r="AE122" s="160"/>
      <c r="AF122" s="160"/>
      <c r="AG122" s="226"/>
      <c r="AH122" s="228"/>
      <c r="AI122" s="160"/>
      <c r="AJ122" s="194"/>
      <c r="AK122" s="404"/>
      <c r="AL122" s="284"/>
      <c r="AM122" s="340"/>
      <c r="AN122" s="145"/>
      <c r="AO122" s="145"/>
    </row>
    <row r="123" spans="1:41" ht="50.25" customHeight="1" x14ac:dyDescent="0.45">
      <c r="A123" s="172"/>
      <c r="B123" s="181"/>
      <c r="C123" s="169"/>
      <c r="D123" s="160"/>
      <c r="E123" s="160"/>
      <c r="F123" s="160"/>
      <c r="G123" s="249"/>
      <c r="H123" s="212"/>
      <c r="I123" s="174"/>
      <c r="J123" s="200"/>
      <c r="K123" s="200"/>
      <c r="L123" s="200"/>
      <c r="M123" s="200"/>
      <c r="N123" s="200"/>
      <c r="O123" s="200"/>
      <c r="P123" s="205"/>
      <c r="Q123" s="205"/>
      <c r="R123" s="159"/>
      <c r="S123" s="218"/>
      <c r="T123" s="160"/>
      <c r="U123" s="159"/>
      <c r="V123" s="193"/>
      <c r="W123" s="139"/>
      <c r="X123" s="86"/>
      <c r="Y123" s="194"/>
      <c r="Z123" s="194"/>
      <c r="AA123" s="160"/>
      <c r="AB123" s="139"/>
      <c r="AC123" s="194"/>
      <c r="AD123" s="193"/>
      <c r="AE123" s="160"/>
      <c r="AF123" s="160"/>
      <c r="AG123" s="226"/>
      <c r="AH123" s="228"/>
      <c r="AI123" s="160"/>
      <c r="AJ123" s="194"/>
      <c r="AK123" s="157"/>
      <c r="AL123" s="285"/>
      <c r="AM123" s="340"/>
      <c r="AN123" s="145"/>
      <c r="AO123" s="145"/>
    </row>
    <row r="124" spans="1:41" ht="50.25" customHeight="1" x14ac:dyDescent="0.45">
      <c r="A124" s="172"/>
      <c r="B124" s="181"/>
      <c r="C124" s="187" t="s">
        <v>353</v>
      </c>
      <c r="D124" s="188"/>
      <c r="E124" s="188"/>
      <c r="F124" s="188"/>
      <c r="G124" s="188"/>
      <c r="H124" s="188"/>
      <c r="I124" s="188"/>
      <c r="J124" s="188"/>
      <c r="K124" s="188"/>
      <c r="L124" s="188"/>
      <c r="M124" s="188"/>
      <c r="N124" s="188"/>
      <c r="O124" s="189"/>
      <c r="P124" s="20">
        <f>AVERAGE(P120:P123)</f>
        <v>0.25</v>
      </c>
      <c r="Q124" s="20">
        <f>AVERAGE(Q120:Q123)</f>
        <v>6.25E-2</v>
      </c>
      <c r="R124" s="144"/>
      <c r="S124" s="144"/>
      <c r="T124" s="144"/>
      <c r="U124" s="144"/>
      <c r="V124" s="144"/>
      <c r="W124" s="144"/>
      <c r="X124" s="144"/>
      <c r="Y124" s="144"/>
      <c r="Z124" s="144"/>
      <c r="AA124" s="144"/>
      <c r="AB124" s="144"/>
      <c r="AC124" s="144"/>
      <c r="AD124" s="144"/>
      <c r="AE124" s="144"/>
      <c r="AF124" s="144"/>
      <c r="AG124" s="144"/>
      <c r="AH124" s="144"/>
      <c r="AI124" s="144"/>
      <c r="AJ124" s="144"/>
      <c r="AK124" s="144"/>
      <c r="AL124" s="144"/>
      <c r="AM124" s="144"/>
      <c r="AN124" s="144"/>
      <c r="AO124" s="144"/>
    </row>
    <row r="125" spans="1:41" ht="68.5" customHeight="1" x14ac:dyDescent="0.45">
      <c r="A125" s="172"/>
      <c r="B125" s="181"/>
      <c r="C125" s="169" t="s">
        <v>92</v>
      </c>
      <c r="D125" s="160" t="s">
        <v>144</v>
      </c>
      <c r="E125" s="160" t="s">
        <v>174</v>
      </c>
      <c r="F125" s="160" t="s">
        <v>200</v>
      </c>
      <c r="G125" s="249">
        <v>4</v>
      </c>
      <c r="H125" s="178" t="s">
        <v>320</v>
      </c>
      <c r="I125" s="174">
        <v>1</v>
      </c>
      <c r="J125" s="199" t="s">
        <v>320</v>
      </c>
      <c r="K125" s="199" t="s">
        <v>320</v>
      </c>
      <c r="L125" s="199" t="s">
        <v>320</v>
      </c>
      <c r="M125" s="199" t="s">
        <v>320</v>
      </c>
      <c r="N125" s="199" t="s">
        <v>320</v>
      </c>
      <c r="O125" s="199">
        <v>1</v>
      </c>
      <c r="P125" s="203">
        <v>0</v>
      </c>
      <c r="Q125" s="203">
        <f>+O125/G125</f>
        <v>0.25</v>
      </c>
      <c r="R125" s="222" t="s">
        <v>254</v>
      </c>
      <c r="S125" s="217">
        <v>2021130010106</v>
      </c>
      <c r="T125" s="159" t="s">
        <v>255</v>
      </c>
      <c r="U125" s="84" t="s">
        <v>408</v>
      </c>
      <c r="V125" s="83" t="s">
        <v>320</v>
      </c>
      <c r="W125" s="86" t="s">
        <v>320</v>
      </c>
      <c r="X125" s="86" t="s">
        <v>320</v>
      </c>
      <c r="Y125" s="193" t="s">
        <v>320</v>
      </c>
      <c r="Z125" s="193" t="s">
        <v>320</v>
      </c>
      <c r="AA125" s="159" t="s">
        <v>27</v>
      </c>
      <c r="AB125" s="139" t="s">
        <v>320</v>
      </c>
      <c r="AC125" s="139" t="s">
        <v>320</v>
      </c>
      <c r="AD125" s="138" t="s">
        <v>320</v>
      </c>
      <c r="AE125" s="159" t="s">
        <v>488</v>
      </c>
      <c r="AF125" s="159" t="s">
        <v>28</v>
      </c>
      <c r="AG125" s="225">
        <v>0</v>
      </c>
      <c r="AH125" s="234" t="s">
        <v>320</v>
      </c>
      <c r="AI125" s="211" t="s">
        <v>320</v>
      </c>
      <c r="AJ125" s="211" t="s">
        <v>320</v>
      </c>
      <c r="AK125" s="427" t="s">
        <v>320</v>
      </c>
      <c r="AL125" s="283" t="s">
        <v>458</v>
      </c>
      <c r="AM125" s="338"/>
      <c r="AN125" s="155"/>
      <c r="AO125" s="143"/>
    </row>
    <row r="126" spans="1:41" ht="84" customHeight="1" x14ac:dyDescent="0.45">
      <c r="A126" s="172"/>
      <c r="B126" s="181"/>
      <c r="C126" s="169"/>
      <c r="D126" s="160"/>
      <c r="E126" s="160"/>
      <c r="F126" s="160"/>
      <c r="G126" s="249"/>
      <c r="H126" s="178"/>
      <c r="I126" s="174"/>
      <c r="J126" s="208"/>
      <c r="K126" s="208"/>
      <c r="L126" s="208"/>
      <c r="M126" s="208"/>
      <c r="N126" s="208"/>
      <c r="O126" s="208"/>
      <c r="P126" s="204"/>
      <c r="Q126" s="204"/>
      <c r="R126" s="222"/>
      <c r="S126" s="217"/>
      <c r="T126" s="160"/>
      <c r="U126" s="62" t="s">
        <v>409</v>
      </c>
      <c r="V126" s="73" t="s">
        <v>320</v>
      </c>
      <c r="W126" s="61" t="s">
        <v>320</v>
      </c>
      <c r="X126" s="61" t="s">
        <v>320</v>
      </c>
      <c r="Y126" s="194"/>
      <c r="Z126" s="194"/>
      <c r="AA126" s="160"/>
      <c r="AB126" s="212"/>
      <c r="AC126" s="212"/>
      <c r="AD126" s="213"/>
      <c r="AE126" s="160"/>
      <c r="AF126" s="160"/>
      <c r="AG126" s="226"/>
      <c r="AH126" s="228"/>
      <c r="AI126" s="249"/>
      <c r="AJ126" s="249"/>
      <c r="AK126" s="236"/>
      <c r="AL126" s="284"/>
      <c r="AM126" s="166"/>
      <c r="AN126" s="156"/>
      <c r="AO126" s="143"/>
    </row>
    <row r="127" spans="1:41" ht="57.5" customHeight="1" x14ac:dyDescent="0.45">
      <c r="A127" s="172"/>
      <c r="B127" s="181"/>
      <c r="C127" s="169"/>
      <c r="D127" s="160"/>
      <c r="E127" s="160"/>
      <c r="F127" s="160"/>
      <c r="G127" s="249"/>
      <c r="H127" s="178"/>
      <c r="I127" s="174"/>
      <c r="J127" s="200"/>
      <c r="K127" s="200"/>
      <c r="L127" s="200"/>
      <c r="M127" s="200"/>
      <c r="N127" s="200"/>
      <c r="O127" s="200"/>
      <c r="P127" s="205"/>
      <c r="Q127" s="205"/>
      <c r="R127" s="159"/>
      <c r="S127" s="218"/>
      <c r="T127" s="160"/>
      <c r="U127" s="62" t="s">
        <v>396</v>
      </c>
      <c r="V127" s="73" t="s">
        <v>320</v>
      </c>
      <c r="W127" s="61" t="s">
        <v>320</v>
      </c>
      <c r="X127" s="61" t="s">
        <v>320</v>
      </c>
      <c r="Y127" s="194"/>
      <c r="Z127" s="194"/>
      <c r="AA127" s="160"/>
      <c r="AB127" s="212"/>
      <c r="AC127" s="212"/>
      <c r="AD127" s="139"/>
      <c r="AE127" s="160"/>
      <c r="AF127" s="160"/>
      <c r="AG127" s="226"/>
      <c r="AH127" s="228"/>
      <c r="AI127" s="249"/>
      <c r="AJ127" s="249"/>
      <c r="AK127" s="234"/>
      <c r="AL127" s="285"/>
      <c r="AM127" s="166"/>
      <c r="AN127" s="156"/>
      <c r="AO127" s="143"/>
    </row>
    <row r="128" spans="1:41" ht="56.5" customHeight="1" x14ac:dyDescent="0.45">
      <c r="A128" s="172"/>
      <c r="B128" s="181"/>
      <c r="C128" s="187" t="s">
        <v>354</v>
      </c>
      <c r="D128" s="188"/>
      <c r="E128" s="188"/>
      <c r="F128" s="188"/>
      <c r="G128" s="188"/>
      <c r="H128" s="188"/>
      <c r="I128" s="188"/>
      <c r="J128" s="188"/>
      <c r="K128" s="188"/>
      <c r="L128" s="188"/>
      <c r="M128" s="188"/>
      <c r="N128" s="188"/>
      <c r="O128" s="189"/>
      <c r="P128" s="20">
        <f>+P125</f>
        <v>0</v>
      </c>
      <c r="Q128" s="20">
        <f>+Q125</f>
        <v>0.25</v>
      </c>
      <c r="R128" s="144"/>
      <c r="S128" s="144"/>
      <c r="T128" s="144"/>
      <c r="U128" s="144"/>
      <c r="V128" s="144"/>
      <c r="W128" s="144"/>
      <c r="X128" s="144"/>
      <c r="Y128" s="144"/>
      <c r="Z128" s="144"/>
      <c r="AA128" s="144"/>
      <c r="AB128" s="144"/>
      <c r="AC128" s="144"/>
      <c r="AD128" s="144"/>
      <c r="AE128" s="144"/>
      <c r="AF128" s="144"/>
      <c r="AG128" s="144"/>
      <c r="AH128" s="144"/>
      <c r="AI128" s="144"/>
      <c r="AJ128" s="144"/>
      <c r="AK128" s="144"/>
      <c r="AL128" s="144"/>
      <c r="AM128" s="144"/>
      <c r="AN128" s="144"/>
      <c r="AO128" s="144"/>
    </row>
    <row r="129" spans="1:41" ht="51" customHeight="1" x14ac:dyDescent="0.45">
      <c r="A129" s="172"/>
      <c r="B129" s="181"/>
      <c r="C129" s="262" t="s">
        <v>355</v>
      </c>
      <c r="D129" s="262"/>
      <c r="E129" s="262"/>
      <c r="F129" s="262"/>
      <c r="G129" s="262"/>
      <c r="H129" s="262"/>
      <c r="I129" s="262"/>
      <c r="J129" s="262"/>
      <c r="K129" s="262"/>
      <c r="L129" s="262"/>
      <c r="M129" s="262"/>
      <c r="N129" s="262"/>
      <c r="O129" s="263"/>
      <c r="P129" s="25">
        <f>AVERAGE(P119,P124,P128)</f>
        <v>8.3333333333333329E-2</v>
      </c>
      <c r="Q129" s="25">
        <f>AVERAGE(Q119,Q124,Q128)</f>
        <v>0.10416666666666667</v>
      </c>
      <c r="R129" s="144"/>
      <c r="S129" s="144"/>
      <c r="T129" s="144"/>
      <c r="U129" s="144"/>
      <c r="V129" s="144"/>
      <c r="W129" s="144"/>
      <c r="X129" s="144"/>
      <c r="Y129" s="144"/>
      <c r="Z129" s="144"/>
      <c r="AA129" s="144"/>
      <c r="AB129" s="144"/>
      <c r="AC129" s="144"/>
      <c r="AD129" s="144"/>
      <c r="AE129" s="144"/>
      <c r="AF129" s="144"/>
      <c r="AG129" s="144"/>
      <c r="AH129" s="144"/>
      <c r="AI129" s="144"/>
      <c r="AJ129" s="144"/>
      <c r="AK129" s="144"/>
      <c r="AL129" s="144"/>
      <c r="AM129" s="144"/>
      <c r="AN129" s="144"/>
      <c r="AO129" s="144"/>
    </row>
    <row r="130" spans="1:41" ht="63" customHeight="1" x14ac:dyDescent="0.45">
      <c r="A130" s="173"/>
      <c r="B130" s="182"/>
      <c r="C130" s="256" t="s">
        <v>355</v>
      </c>
      <c r="D130" s="256"/>
      <c r="E130" s="256"/>
      <c r="F130" s="256"/>
      <c r="G130" s="256"/>
      <c r="H130" s="256"/>
      <c r="I130" s="256"/>
      <c r="J130" s="256"/>
      <c r="K130" s="256"/>
      <c r="L130" s="256"/>
      <c r="M130" s="256"/>
      <c r="N130" s="256"/>
      <c r="O130" s="257"/>
      <c r="P130" s="26" t="e">
        <f>AVERAGE(P76,P86,P95,P114,P129)</f>
        <v>#DIV/0!</v>
      </c>
      <c r="Q130" s="26" t="e">
        <f>AVERAGE(Q76,Q86,Q95,Q114,Q129)</f>
        <v>#DIV/0!</v>
      </c>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4"/>
    </row>
    <row r="131" spans="1:41" ht="91.5" customHeight="1" x14ac:dyDescent="0.45">
      <c r="A131" s="171" t="s">
        <v>93</v>
      </c>
      <c r="B131" s="180" t="s">
        <v>94</v>
      </c>
      <c r="C131" s="169" t="s">
        <v>95</v>
      </c>
      <c r="D131" s="160" t="s">
        <v>145</v>
      </c>
      <c r="E131" s="160" t="s">
        <v>175</v>
      </c>
      <c r="F131" s="160" t="s">
        <v>201</v>
      </c>
      <c r="G131" s="249">
        <v>150</v>
      </c>
      <c r="H131" s="178" t="s">
        <v>320</v>
      </c>
      <c r="I131" s="174">
        <v>70</v>
      </c>
      <c r="J131" s="199" t="s">
        <v>320</v>
      </c>
      <c r="K131" s="199" t="s">
        <v>320</v>
      </c>
      <c r="L131" s="199" t="s">
        <v>320</v>
      </c>
      <c r="M131" s="199" t="s">
        <v>320</v>
      </c>
      <c r="N131" s="199" t="s">
        <v>320</v>
      </c>
      <c r="O131" s="199">
        <v>70</v>
      </c>
      <c r="P131" s="203">
        <v>0</v>
      </c>
      <c r="Q131" s="203">
        <f>+O131/G131</f>
        <v>0.46666666666666667</v>
      </c>
      <c r="R131" s="222" t="s">
        <v>252</v>
      </c>
      <c r="S131" s="217">
        <v>2021130010105</v>
      </c>
      <c r="T131" s="159" t="s">
        <v>253</v>
      </c>
      <c r="U131" s="84" t="s">
        <v>386</v>
      </c>
      <c r="V131" s="83" t="s">
        <v>320</v>
      </c>
      <c r="W131" s="86" t="s">
        <v>320</v>
      </c>
      <c r="X131" s="86" t="s">
        <v>320</v>
      </c>
      <c r="Y131" s="193" t="s">
        <v>320</v>
      </c>
      <c r="Z131" s="193" t="s">
        <v>320</v>
      </c>
      <c r="AA131" s="159" t="s">
        <v>27</v>
      </c>
      <c r="AB131" s="139" t="s">
        <v>320</v>
      </c>
      <c r="AC131" s="139" t="s">
        <v>320</v>
      </c>
      <c r="AD131" s="138" t="s">
        <v>320</v>
      </c>
      <c r="AE131" s="159" t="s">
        <v>488</v>
      </c>
      <c r="AF131" s="159" t="s">
        <v>28</v>
      </c>
      <c r="AG131" s="225">
        <v>0</v>
      </c>
      <c r="AH131" s="234" t="s">
        <v>320</v>
      </c>
      <c r="AI131" s="211" t="s">
        <v>320</v>
      </c>
      <c r="AJ131" s="211" t="s">
        <v>320</v>
      </c>
      <c r="AK131" s="427" t="s">
        <v>320</v>
      </c>
      <c r="AL131" s="283" t="s">
        <v>458</v>
      </c>
      <c r="AM131" s="338"/>
      <c r="AN131" s="155"/>
      <c r="AO131" s="149"/>
    </row>
    <row r="132" spans="1:41" ht="50.25" customHeight="1" x14ac:dyDescent="0.45">
      <c r="A132" s="172"/>
      <c r="B132" s="181"/>
      <c r="C132" s="169"/>
      <c r="D132" s="160"/>
      <c r="E132" s="160"/>
      <c r="F132" s="160"/>
      <c r="G132" s="249"/>
      <c r="H132" s="178"/>
      <c r="I132" s="174"/>
      <c r="J132" s="208"/>
      <c r="K132" s="208"/>
      <c r="L132" s="208"/>
      <c r="M132" s="208"/>
      <c r="N132" s="208"/>
      <c r="O132" s="208"/>
      <c r="P132" s="204"/>
      <c r="Q132" s="204"/>
      <c r="R132" s="222"/>
      <c r="S132" s="217"/>
      <c r="T132" s="160"/>
      <c r="U132" s="62" t="s">
        <v>395</v>
      </c>
      <c r="V132" s="73" t="s">
        <v>320</v>
      </c>
      <c r="W132" s="61" t="s">
        <v>320</v>
      </c>
      <c r="X132" s="61" t="s">
        <v>320</v>
      </c>
      <c r="Y132" s="194"/>
      <c r="Z132" s="194"/>
      <c r="AA132" s="160"/>
      <c r="AB132" s="212"/>
      <c r="AC132" s="212"/>
      <c r="AD132" s="213"/>
      <c r="AE132" s="160"/>
      <c r="AF132" s="160"/>
      <c r="AG132" s="226"/>
      <c r="AH132" s="228"/>
      <c r="AI132" s="249"/>
      <c r="AJ132" s="249"/>
      <c r="AK132" s="236"/>
      <c r="AL132" s="284"/>
      <c r="AM132" s="166"/>
      <c r="AN132" s="156"/>
      <c r="AO132" s="143"/>
    </row>
    <row r="133" spans="1:41" ht="43" customHeight="1" x14ac:dyDescent="0.45">
      <c r="A133" s="172"/>
      <c r="B133" s="181"/>
      <c r="C133" s="169"/>
      <c r="D133" s="160"/>
      <c r="E133" s="160"/>
      <c r="F133" s="160"/>
      <c r="G133" s="249"/>
      <c r="H133" s="178"/>
      <c r="I133" s="174"/>
      <c r="J133" s="208"/>
      <c r="K133" s="208"/>
      <c r="L133" s="208"/>
      <c r="M133" s="208"/>
      <c r="N133" s="208"/>
      <c r="O133" s="208"/>
      <c r="P133" s="204"/>
      <c r="Q133" s="204"/>
      <c r="R133" s="222"/>
      <c r="S133" s="217"/>
      <c r="T133" s="160"/>
      <c r="U133" s="62" t="s">
        <v>410</v>
      </c>
      <c r="V133" s="73" t="s">
        <v>320</v>
      </c>
      <c r="W133" s="61" t="s">
        <v>320</v>
      </c>
      <c r="X133" s="61" t="s">
        <v>320</v>
      </c>
      <c r="Y133" s="194"/>
      <c r="Z133" s="194"/>
      <c r="AA133" s="160"/>
      <c r="AB133" s="212"/>
      <c r="AC133" s="212"/>
      <c r="AD133" s="213"/>
      <c r="AE133" s="160"/>
      <c r="AF133" s="160"/>
      <c r="AG133" s="226"/>
      <c r="AH133" s="228"/>
      <c r="AI133" s="249"/>
      <c r="AJ133" s="249"/>
      <c r="AK133" s="236"/>
      <c r="AL133" s="284"/>
      <c r="AM133" s="166"/>
      <c r="AN133" s="156"/>
      <c r="AO133" s="143"/>
    </row>
    <row r="134" spans="1:41" ht="41.25" customHeight="1" x14ac:dyDescent="0.45">
      <c r="A134" s="172"/>
      <c r="B134" s="181"/>
      <c r="C134" s="169"/>
      <c r="D134" s="160"/>
      <c r="E134" s="160"/>
      <c r="F134" s="160"/>
      <c r="G134" s="249"/>
      <c r="H134" s="178"/>
      <c r="I134" s="174"/>
      <c r="J134" s="200"/>
      <c r="K134" s="200"/>
      <c r="L134" s="200"/>
      <c r="M134" s="200"/>
      <c r="N134" s="200"/>
      <c r="O134" s="200"/>
      <c r="P134" s="205"/>
      <c r="Q134" s="205"/>
      <c r="R134" s="159"/>
      <c r="S134" s="218"/>
      <c r="T134" s="160"/>
      <c r="U134" s="62" t="s">
        <v>411</v>
      </c>
      <c r="V134" s="73" t="s">
        <v>320</v>
      </c>
      <c r="W134" s="61" t="s">
        <v>320</v>
      </c>
      <c r="X134" s="61" t="s">
        <v>320</v>
      </c>
      <c r="Y134" s="194"/>
      <c r="Z134" s="194"/>
      <c r="AA134" s="160"/>
      <c r="AB134" s="212"/>
      <c r="AC134" s="212"/>
      <c r="AD134" s="139"/>
      <c r="AE134" s="160"/>
      <c r="AF134" s="160"/>
      <c r="AG134" s="226"/>
      <c r="AH134" s="228"/>
      <c r="AI134" s="249"/>
      <c r="AJ134" s="249"/>
      <c r="AK134" s="234"/>
      <c r="AL134" s="285"/>
      <c r="AM134" s="166"/>
      <c r="AN134" s="156"/>
      <c r="AO134" s="143"/>
    </row>
    <row r="135" spans="1:41" ht="41.25" customHeight="1" x14ac:dyDescent="0.45">
      <c r="A135" s="172"/>
      <c r="B135" s="181"/>
      <c r="C135" s="187" t="s">
        <v>381</v>
      </c>
      <c r="D135" s="188"/>
      <c r="E135" s="188"/>
      <c r="F135" s="188"/>
      <c r="G135" s="188"/>
      <c r="H135" s="188"/>
      <c r="I135" s="188"/>
      <c r="J135" s="188"/>
      <c r="K135" s="188"/>
      <c r="L135" s="188"/>
      <c r="M135" s="188"/>
      <c r="N135" s="188"/>
      <c r="O135" s="189"/>
      <c r="P135" s="33">
        <f>+P131</f>
        <v>0</v>
      </c>
      <c r="Q135" s="33">
        <f>+Q131</f>
        <v>0.46666666666666667</v>
      </c>
      <c r="R135" s="150"/>
      <c r="S135" s="151"/>
      <c r="T135" s="151"/>
      <c r="U135" s="151"/>
      <c r="V135" s="151"/>
      <c r="W135" s="151"/>
      <c r="X135" s="151"/>
      <c r="Y135" s="151"/>
      <c r="Z135" s="151"/>
      <c r="AA135" s="151"/>
      <c r="AB135" s="151"/>
      <c r="AC135" s="151"/>
      <c r="AD135" s="151"/>
      <c r="AE135" s="151"/>
      <c r="AF135" s="151"/>
      <c r="AG135" s="151"/>
      <c r="AH135" s="151"/>
      <c r="AI135" s="151"/>
      <c r="AJ135" s="151"/>
      <c r="AK135" s="151"/>
      <c r="AL135" s="151"/>
      <c r="AM135" s="151"/>
      <c r="AN135" s="151"/>
      <c r="AO135" s="151"/>
    </row>
    <row r="136" spans="1:41" ht="43.5" customHeight="1" x14ac:dyDescent="0.45">
      <c r="A136" s="172"/>
      <c r="B136" s="181"/>
      <c r="C136" s="169" t="s">
        <v>96</v>
      </c>
      <c r="D136" s="160" t="s">
        <v>146</v>
      </c>
      <c r="E136" s="160" t="s">
        <v>25</v>
      </c>
      <c r="F136" s="160" t="s">
        <v>202</v>
      </c>
      <c r="G136" s="249">
        <v>200</v>
      </c>
      <c r="H136" s="178" t="s">
        <v>317</v>
      </c>
      <c r="I136" s="174">
        <v>60</v>
      </c>
      <c r="J136" s="199" t="s">
        <v>317</v>
      </c>
      <c r="K136" s="199" t="s">
        <v>317</v>
      </c>
      <c r="L136" s="199" t="s">
        <v>317</v>
      </c>
      <c r="M136" s="199" t="s">
        <v>317</v>
      </c>
      <c r="N136" s="199" t="s">
        <v>317</v>
      </c>
      <c r="O136" s="199">
        <v>60</v>
      </c>
      <c r="P136" s="203">
        <v>0</v>
      </c>
      <c r="Q136" s="203">
        <f>+O136/G136</f>
        <v>0.3</v>
      </c>
      <c r="R136" s="247" t="s">
        <v>234</v>
      </c>
      <c r="S136" s="229">
        <v>2021130010092</v>
      </c>
      <c r="T136" s="160" t="s">
        <v>235</v>
      </c>
      <c r="U136" s="62" t="s">
        <v>412</v>
      </c>
      <c r="V136" s="73" t="s">
        <v>320</v>
      </c>
      <c r="W136" s="61" t="s">
        <v>320</v>
      </c>
      <c r="X136" s="61" t="s">
        <v>591</v>
      </c>
      <c r="Y136" s="194" t="s">
        <v>320</v>
      </c>
      <c r="Z136" s="194" t="s">
        <v>320</v>
      </c>
      <c r="AA136" s="160" t="s">
        <v>27</v>
      </c>
      <c r="AB136" s="212" t="s">
        <v>320</v>
      </c>
      <c r="AC136" s="212" t="s">
        <v>320</v>
      </c>
      <c r="AD136" s="138" t="s">
        <v>320</v>
      </c>
      <c r="AE136" s="160" t="s">
        <v>488</v>
      </c>
      <c r="AF136" s="160" t="s">
        <v>28</v>
      </c>
      <c r="AG136" s="226">
        <v>0</v>
      </c>
      <c r="AH136" s="228" t="s">
        <v>320</v>
      </c>
      <c r="AI136" s="249" t="s">
        <v>320</v>
      </c>
      <c r="AJ136" s="249" t="s">
        <v>320</v>
      </c>
      <c r="AK136" s="427" t="s">
        <v>320</v>
      </c>
      <c r="AL136" s="298" t="s">
        <v>458</v>
      </c>
      <c r="AM136" s="342" t="s">
        <v>523</v>
      </c>
      <c r="AN136" s="156"/>
      <c r="AO136" s="143"/>
    </row>
    <row r="137" spans="1:41" ht="43.5" customHeight="1" x14ac:dyDescent="0.45">
      <c r="A137" s="172"/>
      <c r="B137" s="181"/>
      <c r="C137" s="169"/>
      <c r="D137" s="160"/>
      <c r="E137" s="160"/>
      <c r="F137" s="160"/>
      <c r="G137" s="249"/>
      <c r="H137" s="178"/>
      <c r="I137" s="174"/>
      <c r="J137" s="208"/>
      <c r="K137" s="208"/>
      <c r="L137" s="208"/>
      <c r="M137" s="208"/>
      <c r="N137" s="208"/>
      <c r="O137" s="208"/>
      <c r="P137" s="204"/>
      <c r="Q137" s="204"/>
      <c r="R137" s="222"/>
      <c r="S137" s="217"/>
      <c r="T137" s="160"/>
      <c r="U137" s="62" t="s">
        <v>413</v>
      </c>
      <c r="V137" s="73" t="s">
        <v>320</v>
      </c>
      <c r="W137" s="61" t="s">
        <v>320</v>
      </c>
      <c r="X137" s="61" t="s">
        <v>591</v>
      </c>
      <c r="Y137" s="194"/>
      <c r="Z137" s="194"/>
      <c r="AA137" s="160"/>
      <c r="AB137" s="212"/>
      <c r="AC137" s="212"/>
      <c r="AD137" s="213"/>
      <c r="AE137" s="160"/>
      <c r="AF137" s="160"/>
      <c r="AG137" s="226"/>
      <c r="AH137" s="228"/>
      <c r="AI137" s="249"/>
      <c r="AJ137" s="249"/>
      <c r="AK137" s="236"/>
      <c r="AL137" s="284"/>
      <c r="AM137" s="342"/>
      <c r="AN137" s="156"/>
      <c r="AO137" s="143"/>
    </row>
    <row r="138" spans="1:41" ht="81.75" customHeight="1" x14ac:dyDescent="0.45">
      <c r="A138" s="172"/>
      <c r="B138" s="181"/>
      <c r="C138" s="169"/>
      <c r="D138" s="160"/>
      <c r="E138" s="160"/>
      <c r="F138" s="160"/>
      <c r="G138" s="249"/>
      <c r="H138" s="178"/>
      <c r="I138" s="174"/>
      <c r="J138" s="200"/>
      <c r="K138" s="200"/>
      <c r="L138" s="200"/>
      <c r="M138" s="200"/>
      <c r="N138" s="200"/>
      <c r="O138" s="200"/>
      <c r="P138" s="205"/>
      <c r="Q138" s="205"/>
      <c r="R138" s="159"/>
      <c r="S138" s="218"/>
      <c r="T138" s="160"/>
      <c r="U138" s="62" t="s">
        <v>396</v>
      </c>
      <c r="V138" s="73" t="s">
        <v>320</v>
      </c>
      <c r="W138" s="61" t="s">
        <v>320</v>
      </c>
      <c r="X138" s="61" t="s">
        <v>591</v>
      </c>
      <c r="Y138" s="194"/>
      <c r="Z138" s="194"/>
      <c r="AA138" s="160"/>
      <c r="AB138" s="212"/>
      <c r="AC138" s="212"/>
      <c r="AD138" s="139"/>
      <c r="AE138" s="160"/>
      <c r="AF138" s="160"/>
      <c r="AG138" s="226"/>
      <c r="AH138" s="228"/>
      <c r="AI138" s="249"/>
      <c r="AJ138" s="249"/>
      <c r="AK138" s="234"/>
      <c r="AL138" s="285"/>
      <c r="AM138" s="342"/>
      <c r="AN138" s="156"/>
      <c r="AO138" s="143"/>
    </row>
    <row r="139" spans="1:41" ht="68.25" customHeight="1" x14ac:dyDescent="0.45">
      <c r="A139" s="172"/>
      <c r="B139" s="181"/>
      <c r="C139" s="187" t="s">
        <v>382</v>
      </c>
      <c r="D139" s="188"/>
      <c r="E139" s="188"/>
      <c r="F139" s="188"/>
      <c r="G139" s="188"/>
      <c r="H139" s="188"/>
      <c r="I139" s="188"/>
      <c r="J139" s="188"/>
      <c r="K139" s="188"/>
      <c r="L139" s="188"/>
      <c r="M139" s="188"/>
      <c r="N139" s="188"/>
      <c r="O139" s="189"/>
      <c r="P139" s="33">
        <f>+P136</f>
        <v>0</v>
      </c>
      <c r="Q139" s="33">
        <f>+Q136</f>
        <v>0.3</v>
      </c>
      <c r="R139" s="144"/>
      <c r="S139" s="144"/>
      <c r="T139" s="144"/>
      <c r="U139" s="144"/>
      <c r="V139" s="144"/>
      <c r="W139" s="144"/>
      <c r="X139" s="144"/>
      <c r="Y139" s="144"/>
      <c r="Z139" s="144"/>
      <c r="AA139" s="144"/>
      <c r="AB139" s="144"/>
      <c r="AC139" s="144"/>
      <c r="AD139" s="144"/>
      <c r="AE139" s="144"/>
      <c r="AF139" s="144"/>
      <c r="AG139" s="144"/>
      <c r="AH139" s="144"/>
      <c r="AI139" s="144"/>
      <c r="AJ139" s="144"/>
      <c r="AK139" s="144"/>
      <c r="AL139" s="144"/>
      <c r="AM139" s="144"/>
      <c r="AN139" s="144"/>
      <c r="AO139" s="144"/>
    </row>
    <row r="140" spans="1:41" ht="62" customHeight="1" x14ac:dyDescent="0.45">
      <c r="A140" s="172"/>
      <c r="B140" s="181"/>
      <c r="C140" s="169" t="s">
        <v>97</v>
      </c>
      <c r="D140" s="160" t="s">
        <v>147</v>
      </c>
      <c r="E140" s="160" t="s">
        <v>25</v>
      </c>
      <c r="F140" s="160" t="s">
        <v>203</v>
      </c>
      <c r="G140" s="249">
        <v>200</v>
      </c>
      <c r="H140" s="178" t="s">
        <v>320</v>
      </c>
      <c r="I140" s="174">
        <v>37</v>
      </c>
      <c r="J140" s="199" t="s">
        <v>320</v>
      </c>
      <c r="K140" s="199" t="s">
        <v>320</v>
      </c>
      <c r="L140" s="199" t="s">
        <v>320</v>
      </c>
      <c r="M140" s="199" t="s">
        <v>320</v>
      </c>
      <c r="N140" s="199" t="s">
        <v>320</v>
      </c>
      <c r="O140" s="199">
        <v>37</v>
      </c>
      <c r="P140" s="203">
        <v>0</v>
      </c>
      <c r="Q140" s="203">
        <f>+O140/G140</f>
        <v>0.185</v>
      </c>
      <c r="R140" s="222" t="s">
        <v>231</v>
      </c>
      <c r="S140" s="217">
        <v>2021130010055</v>
      </c>
      <c r="T140" s="159" t="s">
        <v>232</v>
      </c>
      <c r="U140" s="84" t="s">
        <v>386</v>
      </c>
      <c r="V140" s="83" t="s">
        <v>320</v>
      </c>
      <c r="W140" s="86" t="s">
        <v>320</v>
      </c>
      <c r="X140" s="86" t="s">
        <v>320</v>
      </c>
      <c r="Y140" s="193" t="s">
        <v>320</v>
      </c>
      <c r="Z140" s="193" t="s">
        <v>320</v>
      </c>
      <c r="AA140" s="159" t="s">
        <v>27</v>
      </c>
      <c r="AB140" s="139" t="s">
        <v>320</v>
      </c>
      <c r="AC140" s="139" t="s">
        <v>320</v>
      </c>
      <c r="AD140" s="138" t="s">
        <v>320</v>
      </c>
      <c r="AE140" s="159" t="s">
        <v>488</v>
      </c>
      <c r="AF140" s="159" t="s">
        <v>28</v>
      </c>
      <c r="AG140" s="225">
        <v>0</v>
      </c>
      <c r="AH140" s="234" t="s">
        <v>320</v>
      </c>
      <c r="AI140" s="211" t="s">
        <v>320</v>
      </c>
      <c r="AJ140" s="211" t="s">
        <v>320</v>
      </c>
      <c r="AK140" s="427" t="s">
        <v>320</v>
      </c>
      <c r="AL140" s="283" t="s">
        <v>458</v>
      </c>
      <c r="AM140" s="338"/>
      <c r="AN140" s="155"/>
      <c r="AO140" s="143"/>
    </row>
    <row r="141" spans="1:41" ht="49.5" customHeight="1" x14ac:dyDescent="0.45">
      <c r="A141" s="172"/>
      <c r="B141" s="181"/>
      <c r="C141" s="169"/>
      <c r="D141" s="160"/>
      <c r="E141" s="160"/>
      <c r="F141" s="160"/>
      <c r="G141" s="249"/>
      <c r="H141" s="178"/>
      <c r="I141" s="174"/>
      <c r="J141" s="208"/>
      <c r="K141" s="208"/>
      <c r="L141" s="208"/>
      <c r="M141" s="208"/>
      <c r="N141" s="208"/>
      <c r="O141" s="208"/>
      <c r="P141" s="204"/>
      <c r="Q141" s="204"/>
      <c r="R141" s="222"/>
      <c r="S141" s="217"/>
      <c r="T141" s="160"/>
      <c r="U141" s="62" t="s">
        <v>414</v>
      </c>
      <c r="V141" s="73" t="s">
        <v>320</v>
      </c>
      <c r="W141" s="61" t="s">
        <v>320</v>
      </c>
      <c r="X141" s="61" t="s">
        <v>320</v>
      </c>
      <c r="Y141" s="194"/>
      <c r="Z141" s="194"/>
      <c r="AA141" s="160"/>
      <c r="AB141" s="212"/>
      <c r="AC141" s="212"/>
      <c r="AD141" s="213"/>
      <c r="AE141" s="160"/>
      <c r="AF141" s="160"/>
      <c r="AG141" s="226"/>
      <c r="AH141" s="228"/>
      <c r="AI141" s="249"/>
      <c r="AJ141" s="249"/>
      <c r="AK141" s="236"/>
      <c r="AL141" s="284"/>
      <c r="AM141" s="166"/>
      <c r="AN141" s="156"/>
      <c r="AO141" s="143"/>
    </row>
    <row r="142" spans="1:41" ht="44" customHeight="1" x14ac:dyDescent="0.45">
      <c r="A142" s="172"/>
      <c r="B142" s="181"/>
      <c r="C142" s="169"/>
      <c r="D142" s="160"/>
      <c r="E142" s="160"/>
      <c r="F142" s="160"/>
      <c r="G142" s="249"/>
      <c r="H142" s="178"/>
      <c r="I142" s="174"/>
      <c r="J142" s="208"/>
      <c r="K142" s="208"/>
      <c r="L142" s="208"/>
      <c r="M142" s="208"/>
      <c r="N142" s="208"/>
      <c r="O142" s="208"/>
      <c r="P142" s="204"/>
      <c r="Q142" s="204"/>
      <c r="R142" s="222"/>
      <c r="S142" s="217"/>
      <c r="T142" s="160"/>
      <c r="U142" s="62" t="s">
        <v>415</v>
      </c>
      <c r="V142" s="73" t="s">
        <v>320</v>
      </c>
      <c r="W142" s="61" t="s">
        <v>320</v>
      </c>
      <c r="X142" s="61" t="s">
        <v>320</v>
      </c>
      <c r="Y142" s="194"/>
      <c r="Z142" s="194"/>
      <c r="AA142" s="160"/>
      <c r="AB142" s="212"/>
      <c r="AC142" s="212"/>
      <c r="AD142" s="213"/>
      <c r="AE142" s="160"/>
      <c r="AF142" s="160"/>
      <c r="AG142" s="226"/>
      <c r="AH142" s="228"/>
      <c r="AI142" s="249"/>
      <c r="AJ142" s="249"/>
      <c r="AK142" s="236"/>
      <c r="AL142" s="284"/>
      <c r="AM142" s="166"/>
      <c r="AN142" s="156"/>
      <c r="AO142" s="143"/>
    </row>
    <row r="143" spans="1:41" ht="58" customHeight="1" x14ac:dyDescent="0.45">
      <c r="A143" s="172"/>
      <c r="B143" s="181"/>
      <c r="C143" s="171"/>
      <c r="D143" s="247"/>
      <c r="E143" s="247"/>
      <c r="F143" s="247"/>
      <c r="G143" s="303"/>
      <c r="H143" s="201"/>
      <c r="I143" s="199"/>
      <c r="J143" s="208"/>
      <c r="K143" s="208"/>
      <c r="L143" s="208"/>
      <c r="M143" s="208"/>
      <c r="N143" s="208"/>
      <c r="O143" s="208"/>
      <c r="P143" s="205"/>
      <c r="Q143" s="205"/>
      <c r="R143" s="159"/>
      <c r="S143" s="218"/>
      <c r="T143" s="160"/>
      <c r="U143" s="62" t="s">
        <v>416</v>
      </c>
      <c r="V143" s="73" t="s">
        <v>320</v>
      </c>
      <c r="W143" s="61" t="s">
        <v>320</v>
      </c>
      <c r="X143" s="61" t="s">
        <v>320</v>
      </c>
      <c r="Y143" s="194"/>
      <c r="Z143" s="194"/>
      <c r="AA143" s="160"/>
      <c r="AB143" s="212"/>
      <c r="AC143" s="212"/>
      <c r="AD143" s="139"/>
      <c r="AE143" s="160"/>
      <c r="AF143" s="160"/>
      <c r="AG143" s="226"/>
      <c r="AH143" s="228"/>
      <c r="AI143" s="249"/>
      <c r="AJ143" s="249"/>
      <c r="AK143" s="234"/>
      <c r="AL143" s="285"/>
      <c r="AM143" s="166"/>
      <c r="AN143" s="156"/>
      <c r="AO143" s="143"/>
    </row>
    <row r="144" spans="1:41" ht="100.5" customHeight="1" x14ac:dyDescent="0.45">
      <c r="A144" s="172"/>
      <c r="B144" s="181"/>
      <c r="C144" s="272" t="s">
        <v>383</v>
      </c>
      <c r="D144" s="272"/>
      <c r="E144" s="272"/>
      <c r="F144" s="272"/>
      <c r="G144" s="272"/>
      <c r="H144" s="272"/>
      <c r="I144" s="272"/>
      <c r="J144" s="272"/>
      <c r="K144" s="272"/>
      <c r="L144" s="272"/>
      <c r="M144" s="272"/>
      <c r="N144" s="272"/>
      <c r="O144" s="272"/>
      <c r="P144" s="79">
        <f>+P140</f>
        <v>0</v>
      </c>
      <c r="Q144" s="33">
        <f>+Q140</f>
        <v>0.185</v>
      </c>
      <c r="R144" s="150"/>
      <c r="S144" s="151"/>
      <c r="T144" s="151"/>
      <c r="U144" s="151"/>
      <c r="V144" s="151"/>
      <c r="W144" s="151"/>
      <c r="X144" s="151"/>
      <c r="Y144" s="151"/>
      <c r="Z144" s="151"/>
      <c r="AA144" s="151"/>
      <c r="AB144" s="151"/>
      <c r="AC144" s="151"/>
      <c r="AD144" s="151"/>
      <c r="AE144" s="151"/>
      <c r="AF144" s="151"/>
      <c r="AG144" s="151"/>
      <c r="AH144" s="151"/>
      <c r="AI144" s="151"/>
      <c r="AJ144" s="151"/>
      <c r="AK144" s="151"/>
      <c r="AL144" s="151"/>
      <c r="AM144" s="151"/>
      <c r="AN144" s="151"/>
      <c r="AO144" s="151"/>
    </row>
    <row r="145" spans="1:41" ht="82.5" customHeight="1" x14ac:dyDescent="0.45">
      <c r="A145" s="172"/>
      <c r="B145" s="181"/>
      <c r="C145" s="173" t="s">
        <v>98</v>
      </c>
      <c r="D145" s="160" t="s">
        <v>148</v>
      </c>
      <c r="E145" s="160" t="s">
        <v>25</v>
      </c>
      <c r="F145" s="160" t="s">
        <v>204</v>
      </c>
      <c r="G145" s="249">
        <v>60</v>
      </c>
      <c r="H145" s="202">
        <v>8</v>
      </c>
      <c r="I145" s="200">
        <v>15</v>
      </c>
      <c r="J145" s="253">
        <v>0</v>
      </c>
      <c r="K145" s="208">
        <v>0</v>
      </c>
      <c r="L145" s="208">
        <v>6</v>
      </c>
      <c r="M145" s="208">
        <f>+J145+K145+L145</f>
        <v>6</v>
      </c>
      <c r="N145" s="208">
        <v>0</v>
      </c>
      <c r="O145" s="208">
        <f>+I145+M145</f>
        <v>21</v>
      </c>
      <c r="P145" s="203">
        <f>+M145/H145</f>
        <v>0.75</v>
      </c>
      <c r="Q145" s="203">
        <f>+O145/G145</f>
        <v>0.35</v>
      </c>
      <c r="R145" s="247" t="s">
        <v>246</v>
      </c>
      <c r="S145" s="229">
        <v>2021130010102</v>
      </c>
      <c r="T145" s="160" t="s">
        <v>247</v>
      </c>
      <c r="U145" s="62" t="s">
        <v>408</v>
      </c>
      <c r="V145" s="73">
        <v>1</v>
      </c>
      <c r="W145" s="61">
        <v>1</v>
      </c>
      <c r="X145" s="61" t="s">
        <v>583</v>
      </c>
      <c r="Y145" s="194">
        <v>30</v>
      </c>
      <c r="Z145" s="194">
        <v>30</v>
      </c>
      <c r="AA145" s="160" t="s">
        <v>27</v>
      </c>
      <c r="AB145" s="212">
        <v>190</v>
      </c>
      <c r="AC145" s="194">
        <v>142</v>
      </c>
      <c r="AD145" s="233" t="s">
        <v>320</v>
      </c>
      <c r="AE145" s="160" t="s">
        <v>488</v>
      </c>
      <c r="AF145" s="160" t="s">
        <v>28</v>
      </c>
      <c r="AG145" s="227">
        <v>400000001</v>
      </c>
      <c r="AH145" s="228">
        <v>200000000</v>
      </c>
      <c r="AI145" s="160" t="s">
        <v>283</v>
      </c>
      <c r="AJ145" s="160" t="s">
        <v>303</v>
      </c>
      <c r="AK145" s="422">
        <v>330000000</v>
      </c>
      <c r="AL145" s="298" t="s">
        <v>490</v>
      </c>
      <c r="AM145" s="340" t="s">
        <v>524</v>
      </c>
      <c r="AN145" s="145" t="s">
        <v>566</v>
      </c>
      <c r="AO145" s="145" t="s">
        <v>574</v>
      </c>
    </row>
    <row r="146" spans="1:41" ht="78.5" customHeight="1" x14ac:dyDescent="0.45">
      <c r="A146" s="172"/>
      <c r="B146" s="181"/>
      <c r="C146" s="169"/>
      <c r="D146" s="160"/>
      <c r="E146" s="160"/>
      <c r="F146" s="160"/>
      <c r="G146" s="249"/>
      <c r="H146" s="178"/>
      <c r="I146" s="174"/>
      <c r="J146" s="253"/>
      <c r="K146" s="208"/>
      <c r="L146" s="208"/>
      <c r="M146" s="208"/>
      <c r="N146" s="208"/>
      <c r="O146" s="208"/>
      <c r="P146" s="204"/>
      <c r="Q146" s="204"/>
      <c r="R146" s="222"/>
      <c r="S146" s="217"/>
      <c r="T146" s="160"/>
      <c r="U146" s="62" t="s">
        <v>417</v>
      </c>
      <c r="V146" s="73">
        <v>8</v>
      </c>
      <c r="W146" s="61">
        <v>6</v>
      </c>
      <c r="X146" s="61" t="s">
        <v>598</v>
      </c>
      <c r="Y146" s="194"/>
      <c r="Z146" s="194"/>
      <c r="AA146" s="160"/>
      <c r="AB146" s="212"/>
      <c r="AC146" s="194"/>
      <c r="AD146" s="230"/>
      <c r="AE146" s="160"/>
      <c r="AF146" s="160"/>
      <c r="AG146" s="228"/>
      <c r="AH146" s="228"/>
      <c r="AI146" s="160"/>
      <c r="AJ146" s="194"/>
      <c r="AK146" s="404"/>
      <c r="AL146" s="284"/>
      <c r="AM146" s="340"/>
      <c r="AN146" s="145"/>
      <c r="AO146" s="145"/>
    </row>
    <row r="147" spans="1:41" x14ac:dyDescent="0.45">
      <c r="A147" s="172"/>
      <c r="B147" s="181"/>
      <c r="C147" s="169"/>
      <c r="D147" s="160"/>
      <c r="E147" s="160"/>
      <c r="F147" s="160"/>
      <c r="G147" s="249"/>
      <c r="H147" s="178"/>
      <c r="I147" s="174"/>
      <c r="J147" s="253"/>
      <c r="K147" s="208"/>
      <c r="L147" s="208"/>
      <c r="M147" s="208"/>
      <c r="N147" s="208"/>
      <c r="O147" s="208"/>
      <c r="P147" s="204"/>
      <c r="Q147" s="204"/>
      <c r="R147" s="222"/>
      <c r="S147" s="217"/>
      <c r="T147" s="160"/>
      <c r="U147" s="247" t="s">
        <v>396</v>
      </c>
      <c r="V147" s="233">
        <v>1</v>
      </c>
      <c r="W147" s="138">
        <v>1</v>
      </c>
      <c r="X147" s="138" t="s">
        <v>581</v>
      </c>
      <c r="Y147" s="194"/>
      <c r="Z147" s="194"/>
      <c r="AA147" s="160"/>
      <c r="AB147" s="212"/>
      <c r="AC147" s="194"/>
      <c r="AD147" s="230"/>
      <c r="AE147" s="160"/>
      <c r="AF147" s="160"/>
      <c r="AG147" s="228"/>
      <c r="AH147" s="228"/>
      <c r="AI147" s="160"/>
      <c r="AJ147" s="194"/>
      <c r="AK147" s="404"/>
      <c r="AL147" s="284"/>
      <c r="AM147" s="340"/>
      <c r="AN147" s="145"/>
      <c r="AO147" s="145"/>
    </row>
    <row r="148" spans="1:41" x14ac:dyDescent="0.45">
      <c r="A148" s="172"/>
      <c r="B148" s="181"/>
      <c r="C148" s="169"/>
      <c r="D148" s="160"/>
      <c r="E148" s="160"/>
      <c r="F148" s="160"/>
      <c r="G148" s="249"/>
      <c r="H148" s="178"/>
      <c r="I148" s="174"/>
      <c r="J148" s="254"/>
      <c r="K148" s="200"/>
      <c r="L148" s="200"/>
      <c r="M148" s="200"/>
      <c r="N148" s="200"/>
      <c r="O148" s="200"/>
      <c r="P148" s="205"/>
      <c r="Q148" s="205"/>
      <c r="R148" s="159"/>
      <c r="S148" s="218"/>
      <c r="T148" s="160"/>
      <c r="U148" s="159"/>
      <c r="V148" s="193"/>
      <c r="W148" s="139"/>
      <c r="X148" s="139"/>
      <c r="Y148" s="194"/>
      <c r="Z148" s="194"/>
      <c r="AA148" s="160"/>
      <c r="AB148" s="212"/>
      <c r="AC148" s="194"/>
      <c r="AD148" s="193"/>
      <c r="AE148" s="160"/>
      <c r="AF148" s="160"/>
      <c r="AG148" s="228"/>
      <c r="AH148" s="228"/>
      <c r="AI148" s="160"/>
      <c r="AJ148" s="194"/>
      <c r="AK148" s="157"/>
      <c r="AL148" s="285"/>
      <c r="AM148" s="340"/>
      <c r="AN148" s="145"/>
      <c r="AO148" s="145"/>
    </row>
    <row r="149" spans="1:41" ht="38.25" customHeight="1" x14ac:dyDescent="0.45">
      <c r="A149" s="172"/>
      <c r="B149" s="181"/>
      <c r="C149" s="187" t="s">
        <v>384</v>
      </c>
      <c r="D149" s="188"/>
      <c r="E149" s="188"/>
      <c r="F149" s="188"/>
      <c r="G149" s="188"/>
      <c r="H149" s="188"/>
      <c r="I149" s="188"/>
      <c r="J149" s="188"/>
      <c r="K149" s="188"/>
      <c r="L149" s="188"/>
      <c r="M149" s="188"/>
      <c r="N149" s="188"/>
      <c r="O149" s="189"/>
      <c r="P149" s="34">
        <f>+P145</f>
        <v>0.75</v>
      </c>
      <c r="Q149" s="34">
        <f>+Q145</f>
        <v>0.35</v>
      </c>
      <c r="R149" s="150"/>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1"/>
    </row>
    <row r="150" spans="1:41" ht="60.75" customHeight="1" x14ac:dyDescent="0.45">
      <c r="A150" s="172"/>
      <c r="B150" s="182"/>
      <c r="C150" s="262" t="s">
        <v>356</v>
      </c>
      <c r="D150" s="262"/>
      <c r="E150" s="262"/>
      <c r="F150" s="262"/>
      <c r="G150" s="262"/>
      <c r="H150" s="262"/>
      <c r="I150" s="262"/>
      <c r="J150" s="262"/>
      <c r="K150" s="262"/>
      <c r="L150" s="262"/>
      <c r="M150" s="262"/>
      <c r="N150" s="262"/>
      <c r="O150" s="263"/>
      <c r="P150" s="25">
        <f>AVERAGE(P135,P139,P144,P149)</f>
        <v>0.1875</v>
      </c>
      <c r="Q150" s="25">
        <f>AVERAGE(Q135,Q139,Q144,Q149)</f>
        <v>0.32541666666666669</v>
      </c>
      <c r="R150" s="152"/>
      <c r="S150" s="153"/>
      <c r="T150" s="153"/>
      <c r="U150" s="153"/>
      <c r="V150" s="153"/>
      <c r="W150" s="153"/>
      <c r="X150" s="153"/>
      <c r="Y150" s="153"/>
      <c r="Z150" s="153"/>
      <c r="AA150" s="153"/>
      <c r="AB150" s="153"/>
      <c r="AC150" s="153"/>
      <c r="AD150" s="153"/>
      <c r="AE150" s="153"/>
      <c r="AF150" s="153"/>
      <c r="AG150" s="153"/>
      <c r="AH150" s="153"/>
      <c r="AI150" s="153"/>
      <c r="AJ150" s="153"/>
      <c r="AK150" s="153"/>
      <c r="AL150" s="153"/>
      <c r="AM150" s="153"/>
      <c r="AN150" s="153"/>
      <c r="AO150" s="153"/>
    </row>
    <row r="151" spans="1:41" ht="110.5" customHeight="1" x14ac:dyDescent="0.45">
      <c r="A151" s="172"/>
      <c r="B151" s="180" t="s">
        <v>99</v>
      </c>
      <c r="C151" s="169" t="s">
        <v>100</v>
      </c>
      <c r="D151" s="160" t="s">
        <v>149</v>
      </c>
      <c r="E151" s="160" t="s">
        <v>25</v>
      </c>
      <c r="F151" s="160" t="s">
        <v>205</v>
      </c>
      <c r="G151" s="249">
        <v>120</v>
      </c>
      <c r="H151" s="178">
        <v>30</v>
      </c>
      <c r="I151" s="174">
        <v>29</v>
      </c>
      <c r="J151" s="252">
        <v>0</v>
      </c>
      <c r="K151" s="199">
        <v>0</v>
      </c>
      <c r="L151" s="199">
        <v>0</v>
      </c>
      <c r="M151" s="199">
        <f>+J151+K151+L151</f>
        <v>0</v>
      </c>
      <c r="N151" s="199">
        <v>0</v>
      </c>
      <c r="O151" s="199">
        <f>+I151+M151</f>
        <v>29</v>
      </c>
      <c r="P151" s="203">
        <f>+M151/H151</f>
        <v>0</v>
      </c>
      <c r="Q151" s="203">
        <f>+O151/G151</f>
        <v>0.24166666666666667</v>
      </c>
      <c r="R151" s="247" t="s">
        <v>525</v>
      </c>
      <c r="S151" s="229">
        <v>2021130010054</v>
      </c>
      <c r="T151" s="160" t="s">
        <v>224</v>
      </c>
      <c r="U151" s="62" t="s">
        <v>408</v>
      </c>
      <c r="V151" s="73">
        <v>1</v>
      </c>
      <c r="W151" s="61">
        <v>0</v>
      </c>
      <c r="X151" s="53" t="s">
        <v>583</v>
      </c>
      <c r="Y151" s="194">
        <v>30</v>
      </c>
      <c r="Z151" s="194">
        <v>0</v>
      </c>
      <c r="AA151" s="160" t="s">
        <v>27</v>
      </c>
      <c r="AB151" s="212">
        <v>30</v>
      </c>
      <c r="AC151" s="194">
        <v>0</v>
      </c>
      <c r="AD151" s="233" t="s">
        <v>590</v>
      </c>
      <c r="AE151" s="159" t="s">
        <v>488</v>
      </c>
      <c r="AF151" s="160" t="s">
        <v>28</v>
      </c>
      <c r="AG151" s="226">
        <v>200000000</v>
      </c>
      <c r="AH151" s="228">
        <v>0</v>
      </c>
      <c r="AI151" s="159" t="s">
        <v>283</v>
      </c>
      <c r="AJ151" s="159" t="s">
        <v>304</v>
      </c>
      <c r="AK151" s="422">
        <v>0</v>
      </c>
      <c r="AL151" s="298" t="s">
        <v>528</v>
      </c>
      <c r="AM151" s="342" t="s">
        <v>529</v>
      </c>
      <c r="AN151" s="145" t="s">
        <v>566</v>
      </c>
      <c r="AO151" s="145" t="s">
        <v>570</v>
      </c>
    </row>
    <row r="152" spans="1:41" ht="89.5" customHeight="1" x14ac:dyDescent="0.45">
      <c r="A152" s="172"/>
      <c r="B152" s="181"/>
      <c r="C152" s="169"/>
      <c r="D152" s="160"/>
      <c r="E152" s="160"/>
      <c r="F152" s="160"/>
      <c r="G152" s="249"/>
      <c r="H152" s="178"/>
      <c r="I152" s="174"/>
      <c r="J152" s="253"/>
      <c r="K152" s="208"/>
      <c r="L152" s="208"/>
      <c r="M152" s="208"/>
      <c r="N152" s="208"/>
      <c r="O152" s="208"/>
      <c r="P152" s="204"/>
      <c r="Q152" s="204"/>
      <c r="R152" s="222"/>
      <c r="S152" s="217"/>
      <c r="T152" s="160"/>
      <c r="U152" s="247" t="s">
        <v>526</v>
      </c>
      <c r="V152" s="233">
        <v>1</v>
      </c>
      <c r="W152" s="138">
        <v>0</v>
      </c>
      <c r="X152" s="89" t="s">
        <v>599</v>
      </c>
      <c r="Y152" s="194"/>
      <c r="Z152" s="194"/>
      <c r="AA152" s="160"/>
      <c r="AB152" s="212"/>
      <c r="AC152" s="194"/>
      <c r="AD152" s="230"/>
      <c r="AE152" s="160"/>
      <c r="AF152" s="160"/>
      <c r="AG152" s="226"/>
      <c r="AH152" s="228"/>
      <c r="AI152" s="160"/>
      <c r="AJ152" s="194"/>
      <c r="AK152" s="404"/>
      <c r="AL152" s="284"/>
      <c r="AM152" s="342"/>
      <c r="AN152" s="145"/>
      <c r="AO152" s="145"/>
    </row>
    <row r="153" spans="1:41" x14ac:dyDescent="0.45">
      <c r="A153" s="172"/>
      <c r="B153" s="181"/>
      <c r="C153" s="169"/>
      <c r="D153" s="160"/>
      <c r="E153" s="160"/>
      <c r="F153" s="160"/>
      <c r="G153" s="249"/>
      <c r="H153" s="178"/>
      <c r="I153" s="174"/>
      <c r="J153" s="253"/>
      <c r="K153" s="208"/>
      <c r="L153" s="208"/>
      <c r="M153" s="208"/>
      <c r="N153" s="208"/>
      <c r="O153" s="208"/>
      <c r="P153" s="204"/>
      <c r="Q153" s="204"/>
      <c r="R153" s="222"/>
      <c r="S153" s="217"/>
      <c r="T153" s="160"/>
      <c r="U153" s="159"/>
      <c r="V153" s="193"/>
      <c r="W153" s="139"/>
      <c r="X153" s="52"/>
      <c r="Y153" s="194"/>
      <c r="Z153" s="194"/>
      <c r="AA153" s="160"/>
      <c r="AB153" s="212"/>
      <c r="AC153" s="194"/>
      <c r="AD153" s="230"/>
      <c r="AE153" s="160"/>
      <c r="AF153" s="160"/>
      <c r="AG153" s="226"/>
      <c r="AH153" s="228"/>
      <c r="AI153" s="160"/>
      <c r="AJ153" s="194"/>
      <c r="AK153" s="404"/>
      <c r="AL153" s="284"/>
      <c r="AM153" s="342"/>
      <c r="AN153" s="145"/>
      <c r="AO153" s="145"/>
    </row>
    <row r="154" spans="1:41" x14ac:dyDescent="0.45">
      <c r="A154" s="172"/>
      <c r="B154" s="181"/>
      <c r="C154" s="169"/>
      <c r="D154" s="160"/>
      <c r="E154" s="160"/>
      <c r="F154" s="160"/>
      <c r="G154" s="249"/>
      <c r="H154" s="178"/>
      <c r="I154" s="174"/>
      <c r="J154" s="253"/>
      <c r="K154" s="208"/>
      <c r="L154" s="208"/>
      <c r="M154" s="208"/>
      <c r="N154" s="208"/>
      <c r="O154" s="208"/>
      <c r="P154" s="204"/>
      <c r="Q154" s="204"/>
      <c r="R154" s="222"/>
      <c r="S154" s="217"/>
      <c r="T154" s="160"/>
      <c r="U154" s="62" t="s">
        <v>527</v>
      </c>
      <c r="V154" s="73">
        <v>30</v>
      </c>
      <c r="W154" s="61">
        <v>0</v>
      </c>
      <c r="X154" s="53" t="s">
        <v>590</v>
      </c>
      <c r="Y154" s="194"/>
      <c r="Z154" s="194"/>
      <c r="AA154" s="160"/>
      <c r="AB154" s="212"/>
      <c r="AC154" s="194"/>
      <c r="AD154" s="230"/>
      <c r="AE154" s="160"/>
      <c r="AF154" s="160"/>
      <c r="AG154" s="226"/>
      <c r="AH154" s="228"/>
      <c r="AI154" s="160"/>
      <c r="AJ154" s="194"/>
      <c r="AK154" s="404"/>
      <c r="AL154" s="284"/>
      <c r="AM154" s="342"/>
      <c r="AN154" s="145"/>
      <c r="AO154" s="145"/>
    </row>
    <row r="155" spans="1:41" ht="33.5" customHeight="1" x14ac:dyDescent="0.45">
      <c r="A155" s="172"/>
      <c r="B155" s="181"/>
      <c r="C155" s="169"/>
      <c r="D155" s="160"/>
      <c r="E155" s="160"/>
      <c r="F155" s="160"/>
      <c r="G155" s="249"/>
      <c r="H155" s="178"/>
      <c r="I155" s="174"/>
      <c r="J155" s="254"/>
      <c r="K155" s="200"/>
      <c r="L155" s="200"/>
      <c r="M155" s="200"/>
      <c r="N155" s="200"/>
      <c r="O155" s="200"/>
      <c r="P155" s="205"/>
      <c r="Q155" s="205"/>
      <c r="R155" s="159"/>
      <c r="S155" s="218"/>
      <c r="T155" s="160"/>
      <c r="U155" s="53" t="s">
        <v>416</v>
      </c>
      <c r="V155" s="73">
        <v>1</v>
      </c>
      <c r="W155" s="61">
        <v>0</v>
      </c>
      <c r="X155" s="53" t="s">
        <v>581</v>
      </c>
      <c r="Y155" s="194"/>
      <c r="Z155" s="194"/>
      <c r="AA155" s="160"/>
      <c r="AB155" s="212"/>
      <c r="AC155" s="194"/>
      <c r="AD155" s="193"/>
      <c r="AE155" s="160"/>
      <c r="AF155" s="160"/>
      <c r="AG155" s="226"/>
      <c r="AH155" s="228"/>
      <c r="AI155" s="160"/>
      <c r="AJ155" s="194"/>
      <c r="AK155" s="157"/>
      <c r="AL155" s="285"/>
      <c r="AM155" s="342"/>
      <c r="AN155" s="145"/>
      <c r="AO155" s="145"/>
    </row>
    <row r="156" spans="1:41" ht="38.25" customHeight="1" x14ac:dyDescent="0.45">
      <c r="A156" s="172"/>
      <c r="B156" s="181"/>
      <c r="C156" s="187" t="s">
        <v>380</v>
      </c>
      <c r="D156" s="188"/>
      <c r="E156" s="188"/>
      <c r="F156" s="188"/>
      <c r="G156" s="188"/>
      <c r="H156" s="188"/>
      <c r="I156" s="188"/>
      <c r="J156" s="188"/>
      <c r="K156" s="188"/>
      <c r="L156" s="188"/>
      <c r="M156" s="188"/>
      <c r="N156" s="188"/>
      <c r="O156" s="189"/>
      <c r="P156" s="34">
        <f>+P151</f>
        <v>0</v>
      </c>
      <c r="Q156" s="34">
        <f>+Q151</f>
        <v>0.24166666666666667</v>
      </c>
      <c r="R156" s="144"/>
      <c r="S156" s="144"/>
      <c r="T156" s="144"/>
      <c r="U156" s="144"/>
      <c r="V156" s="144"/>
      <c r="W156" s="144"/>
      <c r="X156" s="144"/>
      <c r="Y156" s="144"/>
      <c r="Z156" s="144"/>
      <c r="AA156" s="144"/>
      <c r="AB156" s="144"/>
      <c r="AC156" s="144"/>
      <c r="AD156" s="144"/>
      <c r="AE156" s="144"/>
      <c r="AF156" s="144"/>
      <c r="AG156" s="144"/>
      <c r="AH156" s="144"/>
      <c r="AI156" s="144"/>
      <c r="AJ156" s="144"/>
      <c r="AK156" s="144"/>
      <c r="AL156" s="144"/>
      <c r="AM156" s="144"/>
      <c r="AN156" s="144"/>
      <c r="AO156" s="144"/>
    </row>
    <row r="157" spans="1:41" ht="62.25" customHeight="1" x14ac:dyDescent="0.45">
      <c r="A157" s="172"/>
      <c r="B157" s="182"/>
      <c r="C157" s="262" t="s">
        <v>357</v>
      </c>
      <c r="D157" s="262"/>
      <c r="E157" s="262"/>
      <c r="F157" s="262"/>
      <c r="G157" s="262"/>
      <c r="H157" s="262"/>
      <c r="I157" s="262"/>
      <c r="J157" s="262"/>
      <c r="K157" s="262"/>
      <c r="L157" s="262"/>
      <c r="M157" s="262"/>
      <c r="N157" s="262"/>
      <c r="O157" s="263"/>
      <c r="P157" s="25">
        <f>+P156</f>
        <v>0</v>
      </c>
      <c r="Q157" s="25">
        <f>+Q156</f>
        <v>0.24166666666666667</v>
      </c>
      <c r="R157" s="144"/>
      <c r="S157" s="144"/>
      <c r="T157" s="144"/>
      <c r="U157" s="144"/>
      <c r="V157" s="144"/>
      <c r="W157" s="144"/>
      <c r="X157" s="144"/>
      <c r="Y157" s="144"/>
      <c r="Z157" s="144"/>
      <c r="AA157" s="144"/>
      <c r="AB157" s="144"/>
      <c r="AC157" s="144"/>
      <c r="AD157" s="144"/>
      <c r="AE157" s="144"/>
      <c r="AF157" s="144"/>
      <c r="AG157" s="144"/>
      <c r="AH157" s="144"/>
      <c r="AI157" s="144"/>
      <c r="AJ157" s="144"/>
      <c r="AK157" s="144"/>
      <c r="AL157" s="144"/>
      <c r="AM157" s="144"/>
      <c r="AN157" s="144"/>
      <c r="AO157" s="144"/>
    </row>
    <row r="158" spans="1:41" ht="67.5" customHeight="1" x14ac:dyDescent="0.45">
      <c r="A158" s="172"/>
      <c r="B158" s="180" t="s">
        <v>101</v>
      </c>
      <c r="C158" s="169" t="s">
        <v>102</v>
      </c>
      <c r="D158" s="160" t="s">
        <v>150</v>
      </c>
      <c r="E158" s="160" t="s">
        <v>25</v>
      </c>
      <c r="F158" s="160" t="s">
        <v>206</v>
      </c>
      <c r="G158" s="249">
        <v>80</v>
      </c>
      <c r="H158" s="178" t="s">
        <v>320</v>
      </c>
      <c r="I158" s="174">
        <v>50</v>
      </c>
      <c r="J158" s="199" t="s">
        <v>320</v>
      </c>
      <c r="K158" s="199" t="s">
        <v>320</v>
      </c>
      <c r="L158" s="199" t="s">
        <v>320</v>
      </c>
      <c r="M158" s="199" t="s">
        <v>320</v>
      </c>
      <c r="N158" s="199" t="s">
        <v>320</v>
      </c>
      <c r="O158" s="199">
        <v>50</v>
      </c>
      <c r="P158" s="203">
        <v>0</v>
      </c>
      <c r="Q158" s="203">
        <f>+O158/G158</f>
        <v>0.625</v>
      </c>
      <c r="R158" s="222" t="s">
        <v>250</v>
      </c>
      <c r="S158" s="217">
        <v>2021130010104</v>
      </c>
      <c r="T158" s="159" t="s">
        <v>251</v>
      </c>
      <c r="U158" s="84" t="s">
        <v>402</v>
      </c>
      <c r="V158" s="83" t="s">
        <v>320</v>
      </c>
      <c r="W158" s="86" t="s">
        <v>320</v>
      </c>
      <c r="X158" s="86" t="s">
        <v>320</v>
      </c>
      <c r="Y158" s="193" t="s">
        <v>320</v>
      </c>
      <c r="Z158" s="193" t="s">
        <v>320</v>
      </c>
      <c r="AA158" s="159" t="s">
        <v>27</v>
      </c>
      <c r="AB158" s="139" t="s">
        <v>320</v>
      </c>
      <c r="AC158" s="193" t="s">
        <v>320</v>
      </c>
      <c r="AD158" s="233" t="s">
        <v>320</v>
      </c>
      <c r="AE158" s="159" t="s">
        <v>488</v>
      </c>
      <c r="AF158" s="159" t="s">
        <v>28</v>
      </c>
      <c r="AG158" s="225">
        <v>0</v>
      </c>
      <c r="AH158" s="234" t="s">
        <v>320</v>
      </c>
      <c r="AI158" s="211" t="s">
        <v>320</v>
      </c>
      <c r="AJ158" s="211" t="s">
        <v>320</v>
      </c>
      <c r="AK158" s="427" t="s">
        <v>320</v>
      </c>
      <c r="AL158" s="283" t="s">
        <v>458</v>
      </c>
      <c r="AM158" s="338"/>
      <c r="AN158" s="155"/>
      <c r="AO158" s="143"/>
    </row>
    <row r="159" spans="1:41" ht="92.15" customHeight="1" x14ac:dyDescent="0.45">
      <c r="A159" s="172"/>
      <c r="B159" s="181"/>
      <c r="C159" s="169"/>
      <c r="D159" s="160"/>
      <c r="E159" s="160"/>
      <c r="F159" s="160"/>
      <c r="G159" s="249"/>
      <c r="H159" s="178"/>
      <c r="I159" s="174"/>
      <c r="J159" s="208"/>
      <c r="K159" s="208"/>
      <c r="L159" s="208"/>
      <c r="M159" s="208"/>
      <c r="N159" s="208"/>
      <c r="O159" s="208"/>
      <c r="P159" s="204"/>
      <c r="Q159" s="204"/>
      <c r="R159" s="222"/>
      <c r="S159" s="217"/>
      <c r="T159" s="160"/>
      <c r="U159" s="62" t="s">
        <v>418</v>
      </c>
      <c r="V159" s="73" t="s">
        <v>320</v>
      </c>
      <c r="W159" s="61" t="s">
        <v>320</v>
      </c>
      <c r="X159" s="61" t="s">
        <v>320</v>
      </c>
      <c r="Y159" s="194"/>
      <c r="Z159" s="194"/>
      <c r="AA159" s="160"/>
      <c r="AB159" s="212"/>
      <c r="AC159" s="194"/>
      <c r="AD159" s="230"/>
      <c r="AE159" s="160"/>
      <c r="AF159" s="160"/>
      <c r="AG159" s="226"/>
      <c r="AH159" s="228"/>
      <c r="AI159" s="249"/>
      <c r="AJ159" s="249"/>
      <c r="AK159" s="236"/>
      <c r="AL159" s="284"/>
      <c r="AM159" s="166"/>
      <c r="AN159" s="156"/>
      <c r="AO159" s="143"/>
    </row>
    <row r="160" spans="1:41" ht="55.5" customHeight="1" x14ac:dyDescent="0.45">
      <c r="A160" s="172"/>
      <c r="B160" s="181"/>
      <c r="C160" s="169"/>
      <c r="D160" s="160"/>
      <c r="E160" s="160"/>
      <c r="F160" s="160"/>
      <c r="G160" s="249"/>
      <c r="H160" s="178"/>
      <c r="I160" s="174"/>
      <c r="J160" s="208"/>
      <c r="K160" s="208"/>
      <c r="L160" s="208"/>
      <c r="M160" s="208"/>
      <c r="N160" s="208"/>
      <c r="O160" s="208"/>
      <c r="P160" s="204"/>
      <c r="Q160" s="204"/>
      <c r="R160" s="222"/>
      <c r="S160" s="217"/>
      <c r="T160" s="160"/>
      <c r="U160" s="247" t="s">
        <v>396</v>
      </c>
      <c r="V160" s="233" t="s">
        <v>320</v>
      </c>
      <c r="W160" s="138" t="s">
        <v>320</v>
      </c>
      <c r="X160" s="138" t="s">
        <v>320</v>
      </c>
      <c r="Y160" s="194"/>
      <c r="Z160" s="194"/>
      <c r="AA160" s="160"/>
      <c r="AB160" s="212"/>
      <c r="AC160" s="194"/>
      <c r="AD160" s="230"/>
      <c r="AE160" s="160"/>
      <c r="AF160" s="160"/>
      <c r="AG160" s="226"/>
      <c r="AH160" s="228"/>
      <c r="AI160" s="249"/>
      <c r="AJ160" s="249"/>
      <c r="AK160" s="236"/>
      <c r="AL160" s="284"/>
      <c r="AM160" s="166"/>
      <c r="AN160" s="156"/>
      <c r="AO160" s="143"/>
    </row>
    <row r="161" spans="1:41" ht="30" customHeight="1" x14ac:dyDescent="0.45">
      <c r="A161" s="172"/>
      <c r="B161" s="181"/>
      <c r="C161" s="169"/>
      <c r="D161" s="160"/>
      <c r="E161" s="160"/>
      <c r="F161" s="160"/>
      <c r="G161" s="249"/>
      <c r="H161" s="178"/>
      <c r="I161" s="174"/>
      <c r="J161" s="200"/>
      <c r="K161" s="200"/>
      <c r="L161" s="200"/>
      <c r="M161" s="200"/>
      <c r="N161" s="200"/>
      <c r="O161" s="200"/>
      <c r="P161" s="205"/>
      <c r="Q161" s="205"/>
      <c r="R161" s="159"/>
      <c r="S161" s="218"/>
      <c r="T161" s="160"/>
      <c r="U161" s="159"/>
      <c r="V161" s="193"/>
      <c r="W161" s="139"/>
      <c r="X161" s="139"/>
      <c r="Y161" s="194"/>
      <c r="Z161" s="194"/>
      <c r="AA161" s="160"/>
      <c r="AB161" s="212"/>
      <c r="AC161" s="194"/>
      <c r="AD161" s="193"/>
      <c r="AE161" s="160"/>
      <c r="AF161" s="160"/>
      <c r="AG161" s="226"/>
      <c r="AH161" s="228"/>
      <c r="AI161" s="249"/>
      <c r="AJ161" s="249"/>
      <c r="AK161" s="234"/>
      <c r="AL161" s="285"/>
      <c r="AM161" s="166"/>
      <c r="AN161" s="156"/>
      <c r="AO161" s="143"/>
    </row>
    <row r="162" spans="1:41" ht="86.25" customHeight="1" x14ac:dyDescent="0.45">
      <c r="A162" s="172"/>
      <c r="B162" s="182"/>
      <c r="C162" s="187" t="s">
        <v>379</v>
      </c>
      <c r="D162" s="188"/>
      <c r="E162" s="188"/>
      <c r="F162" s="188"/>
      <c r="G162" s="188"/>
      <c r="H162" s="188"/>
      <c r="I162" s="188"/>
      <c r="J162" s="188"/>
      <c r="K162" s="188"/>
      <c r="L162" s="188"/>
      <c r="M162" s="188"/>
      <c r="N162" s="188"/>
      <c r="O162" s="189"/>
      <c r="P162" s="34">
        <f>+P158</f>
        <v>0</v>
      </c>
      <c r="Q162" s="34">
        <f>+Q158</f>
        <v>0.625</v>
      </c>
      <c r="R162" s="144"/>
      <c r="S162" s="144"/>
      <c r="T162" s="144"/>
      <c r="U162" s="144"/>
      <c r="V162" s="144"/>
      <c r="W162" s="144"/>
      <c r="X162" s="144"/>
      <c r="Y162" s="144"/>
      <c r="Z162" s="144"/>
      <c r="AA162" s="144"/>
      <c r="AB162" s="144"/>
      <c r="AC162" s="144"/>
      <c r="AD162" s="144"/>
      <c r="AE162" s="144"/>
      <c r="AF162" s="144"/>
      <c r="AG162" s="144"/>
      <c r="AH162" s="144"/>
      <c r="AI162" s="144"/>
      <c r="AJ162" s="144"/>
      <c r="AK162" s="144"/>
      <c r="AL162" s="144"/>
      <c r="AM162" s="144"/>
      <c r="AN162" s="144"/>
      <c r="AO162" s="144"/>
    </row>
    <row r="163" spans="1:41" ht="71" customHeight="1" x14ac:dyDescent="0.45">
      <c r="A163" s="172"/>
      <c r="B163" s="261" t="s">
        <v>358</v>
      </c>
      <c r="C163" s="262"/>
      <c r="D163" s="262"/>
      <c r="E163" s="262"/>
      <c r="F163" s="262"/>
      <c r="G163" s="262"/>
      <c r="H163" s="262"/>
      <c r="I163" s="262"/>
      <c r="J163" s="262"/>
      <c r="K163" s="262"/>
      <c r="L163" s="262"/>
      <c r="M163" s="262"/>
      <c r="N163" s="262"/>
      <c r="O163" s="263"/>
      <c r="P163" s="25">
        <f>+P162</f>
        <v>0</v>
      </c>
      <c r="Q163" s="25">
        <f>+Q162</f>
        <v>0.625</v>
      </c>
      <c r="R163" s="144"/>
      <c r="S163" s="144"/>
      <c r="T163" s="144"/>
      <c r="U163" s="144"/>
      <c r="V163" s="144"/>
      <c r="W163" s="144"/>
      <c r="X163" s="144"/>
      <c r="Y163" s="144"/>
      <c r="Z163" s="144"/>
      <c r="AA163" s="144"/>
      <c r="AB163" s="144"/>
      <c r="AC163" s="144"/>
      <c r="AD163" s="144"/>
      <c r="AE163" s="144"/>
      <c r="AF163" s="144"/>
      <c r="AG163" s="144"/>
      <c r="AH163" s="144"/>
      <c r="AI163" s="144"/>
      <c r="AJ163" s="144"/>
      <c r="AK163" s="144"/>
      <c r="AL163" s="144"/>
      <c r="AM163" s="144"/>
      <c r="AN163" s="144"/>
      <c r="AO163" s="144"/>
    </row>
    <row r="164" spans="1:41" ht="61.5" customHeight="1" x14ac:dyDescent="0.45">
      <c r="A164" s="173"/>
      <c r="B164" s="255" t="s">
        <v>322</v>
      </c>
      <c r="C164" s="256"/>
      <c r="D164" s="256"/>
      <c r="E164" s="256"/>
      <c r="F164" s="256"/>
      <c r="G164" s="256"/>
      <c r="H164" s="256"/>
      <c r="I164" s="256"/>
      <c r="J164" s="256"/>
      <c r="K164" s="256"/>
      <c r="L164" s="256"/>
      <c r="M164" s="256"/>
      <c r="N164" s="256"/>
      <c r="O164" s="257"/>
      <c r="P164" s="26">
        <f>AVERAGE(P150,P157,P163)</f>
        <v>6.25E-2</v>
      </c>
      <c r="Q164" s="26">
        <f>AVERAGE(Q150,Q157,Q163)</f>
        <v>0.39736111111111111</v>
      </c>
      <c r="R164" s="144"/>
      <c r="S164" s="144"/>
      <c r="T164" s="144"/>
      <c r="U164" s="144"/>
      <c r="V164" s="144"/>
      <c r="W164" s="144"/>
      <c r="X164" s="144"/>
      <c r="Y164" s="144"/>
      <c r="Z164" s="144"/>
      <c r="AA164" s="144"/>
      <c r="AB164" s="144"/>
      <c r="AC164" s="144"/>
      <c r="AD164" s="144"/>
      <c r="AE164" s="144"/>
      <c r="AF164" s="144"/>
      <c r="AG164" s="144"/>
      <c r="AH164" s="144"/>
      <c r="AI164" s="144"/>
      <c r="AJ164" s="144"/>
      <c r="AK164" s="144"/>
      <c r="AL164" s="144"/>
      <c r="AM164" s="144"/>
      <c r="AN164" s="144"/>
      <c r="AO164" s="144"/>
    </row>
    <row r="165" spans="1:41" ht="64.5" customHeight="1" x14ac:dyDescent="0.45">
      <c r="A165" s="171" t="s">
        <v>103</v>
      </c>
      <c r="B165" s="171" t="s">
        <v>104</v>
      </c>
      <c r="C165" s="171" t="s">
        <v>105</v>
      </c>
      <c r="D165" s="244" t="s">
        <v>151</v>
      </c>
      <c r="E165" s="244" t="s">
        <v>25</v>
      </c>
      <c r="F165" s="244" t="s">
        <v>207</v>
      </c>
      <c r="G165" s="250">
        <v>16</v>
      </c>
      <c r="H165" s="201" t="s">
        <v>320</v>
      </c>
      <c r="I165" s="199" t="s">
        <v>25</v>
      </c>
      <c r="J165" s="199" t="s">
        <v>320</v>
      </c>
      <c r="K165" s="199" t="s">
        <v>320</v>
      </c>
      <c r="L165" s="199" t="s">
        <v>320</v>
      </c>
      <c r="M165" s="199" t="s">
        <v>320</v>
      </c>
      <c r="N165" s="199" t="s">
        <v>320</v>
      </c>
      <c r="O165" s="199" t="s">
        <v>25</v>
      </c>
      <c r="P165" s="203">
        <v>0</v>
      </c>
      <c r="Q165" s="203">
        <v>0</v>
      </c>
      <c r="R165" s="183" t="s">
        <v>288</v>
      </c>
      <c r="S165" s="274">
        <v>2022130010006</v>
      </c>
      <c r="T165" s="183" t="s">
        <v>289</v>
      </c>
      <c r="U165" s="10" t="s">
        <v>419</v>
      </c>
      <c r="V165" s="19" t="s">
        <v>320</v>
      </c>
      <c r="W165" s="13" t="s">
        <v>320</v>
      </c>
      <c r="X165" s="13" t="s">
        <v>320</v>
      </c>
      <c r="Y165" s="265" t="s">
        <v>320</v>
      </c>
      <c r="Z165" s="265" t="s">
        <v>320</v>
      </c>
      <c r="AA165" s="183" t="s">
        <v>27</v>
      </c>
      <c r="AB165" s="265" t="s">
        <v>320</v>
      </c>
      <c r="AC165" s="265" t="s">
        <v>320</v>
      </c>
      <c r="AD165" s="201" t="s">
        <v>320</v>
      </c>
      <c r="AE165" s="184" t="s">
        <v>488</v>
      </c>
      <c r="AF165" s="265" t="s">
        <v>28</v>
      </c>
      <c r="AG165" s="293">
        <v>0</v>
      </c>
      <c r="AH165" s="275" t="s">
        <v>320</v>
      </c>
      <c r="AI165" s="289" t="s">
        <v>320</v>
      </c>
      <c r="AJ165" s="291" t="s">
        <v>320</v>
      </c>
      <c r="AK165" s="428" t="s">
        <v>320</v>
      </c>
      <c r="AL165" s="416" t="s">
        <v>458</v>
      </c>
      <c r="AM165" s="152"/>
      <c r="AN165" s="155"/>
      <c r="AO165" s="143"/>
    </row>
    <row r="166" spans="1:41" ht="44.25" customHeight="1" x14ac:dyDescent="0.45">
      <c r="A166" s="172"/>
      <c r="B166" s="172"/>
      <c r="C166" s="172"/>
      <c r="D166" s="183"/>
      <c r="E166" s="183"/>
      <c r="F166" s="183"/>
      <c r="G166" s="264"/>
      <c r="H166" s="265"/>
      <c r="I166" s="208"/>
      <c r="J166" s="208"/>
      <c r="K166" s="208"/>
      <c r="L166" s="208"/>
      <c r="M166" s="208"/>
      <c r="N166" s="208"/>
      <c r="O166" s="208"/>
      <c r="P166" s="204"/>
      <c r="Q166" s="204"/>
      <c r="R166" s="183"/>
      <c r="S166" s="274"/>
      <c r="T166" s="183"/>
      <c r="U166" s="10" t="s">
        <v>420</v>
      </c>
      <c r="V166" s="11" t="s">
        <v>320</v>
      </c>
      <c r="W166" s="13" t="s">
        <v>320</v>
      </c>
      <c r="X166" s="13" t="s">
        <v>320</v>
      </c>
      <c r="Y166" s="265"/>
      <c r="Z166" s="265"/>
      <c r="AA166" s="183"/>
      <c r="AB166" s="265"/>
      <c r="AC166" s="265"/>
      <c r="AD166" s="265"/>
      <c r="AE166" s="144"/>
      <c r="AF166" s="265"/>
      <c r="AG166" s="293"/>
      <c r="AH166" s="224"/>
      <c r="AI166" s="289"/>
      <c r="AJ166" s="291"/>
      <c r="AK166" s="429"/>
      <c r="AL166" s="176"/>
      <c r="AM166" s="146"/>
      <c r="AN166" s="156"/>
      <c r="AO166" s="143"/>
    </row>
    <row r="167" spans="1:41" ht="42" customHeight="1" x14ac:dyDescent="0.45">
      <c r="A167" s="172"/>
      <c r="B167" s="172"/>
      <c r="C167" s="172"/>
      <c r="D167" s="183"/>
      <c r="E167" s="183"/>
      <c r="F167" s="183"/>
      <c r="G167" s="264"/>
      <c r="H167" s="265"/>
      <c r="I167" s="208"/>
      <c r="J167" s="208"/>
      <c r="K167" s="208"/>
      <c r="L167" s="208"/>
      <c r="M167" s="208"/>
      <c r="N167" s="208"/>
      <c r="O167" s="208"/>
      <c r="P167" s="204"/>
      <c r="Q167" s="204"/>
      <c r="R167" s="183"/>
      <c r="S167" s="274"/>
      <c r="T167" s="183"/>
      <c r="U167" s="244" t="s">
        <v>421</v>
      </c>
      <c r="V167" s="201" t="s">
        <v>320</v>
      </c>
      <c r="W167" s="174" t="s">
        <v>320</v>
      </c>
      <c r="X167" s="199" t="s">
        <v>320</v>
      </c>
      <c r="Y167" s="265"/>
      <c r="Z167" s="265"/>
      <c r="AA167" s="183"/>
      <c r="AB167" s="265"/>
      <c r="AC167" s="265"/>
      <c r="AD167" s="265"/>
      <c r="AE167" s="144"/>
      <c r="AF167" s="265"/>
      <c r="AG167" s="293"/>
      <c r="AH167" s="224"/>
      <c r="AI167" s="289"/>
      <c r="AJ167" s="291"/>
      <c r="AK167" s="429"/>
      <c r="AL167" s="176"/>
      <c r="AM167" s="146"/>
      <c r="AN167" s="156"/>
      <c r="AO167" s="143"/>
    </row>
    <row r="168" spans="1:41" ht="22" customHeight="1" x14ac:dyDescent="0.45">
      <c r="A168" s="172"/>
      <c r="B168" s="172"/>
      <c r="C168" s="172"/>
      <c r="D168" s="184"/>
      <c r="E168" s="184"/>
      <c r="F168" s="184"/>
      <c r="G168" s="251"/>
      <c r="H168" s="202"/>
      <c r="I168" s="200"/>
      <c r="J168" s="200"/>
      <c r="K168" s="200"/>
      <c r="L168" s="200"/>
      <c r="M168" s="200"/>
      <c r="N168" s="200"/>
      <c r="O168" s="200"/>
      <c r="P168" s="205"/>
      <c r="Q168" s="205"/>
      <c r="R168" s="184"/>
      <c r="S168" s="241"/>
      <c r="T168" s="184"/>
      <c r="U168" s="184"/>
      <c r="V168" s="202"/>
      <c r="W168" s="174"/>
      <c r="X168" s="200"/>
      <c r="Y168" s="202"/>
      <c r="Z168" s="202"/>
      <c r="AA168" s="184"/>
      <c r="AB168" s="202"/>
      <c r="AC168" s="202"/>
      <c r="AD168" s="202"/>
      <c r="AE168" s="144"/>
      <c r="AF168" s="202"/>
      <c r="AG168" s="294"/>
      <c r="AH168" s="224"/>
      <c r="AI168" s="290"/>
      <c r="AJ168" s="292"/>
      <c r="AK168" s="430"/>
      <c r="AL168" s="176"/>
      <c r="AM168" s="146"/>
      <c r="AN168" s="156"/>
      <c r="AO168" s="143"/>
    </row>
    <row r="169" spans="1:41" ht="74.25" customHeight="1" x14ac:dyDescent="0.45">
      <c r="A169" s="172"/>
      <c r="B169" s="172"/>
      <c r="C169" s="172"/>
      <c r="D169" s="244" t="s">
        <v>152</v>
      </c>
      <c r="E169" s="244" t="s">
        <v>25</v>
      </c>
      <c r="F169" s="244" t="s">
        <v>208</v>
      </c>
      <c r="G169" s="250">
        <v>4</v>
      </c>
      <c r="H169" s="201" t="s">
        <v>317</v>
      </c>
      <c r="I169" s="201" t="s">
        <v>311</v>
      </c>
      <c r="J169" s="201" t="s">
        <v>317</v>
      </c>
      <c r="K169" s="201" t="s">
        <v>317</v>
      </c>
      <c r="L169" s="201" t="s">
        <v>317</v>
      </c>
      <c r="M169" s="201" t="s">
        <v>317</v>
      </c>
      <c r="N169" s="201" t="s">
        <v>317</v>
      </c>
      <c r="O169" s="201" t="s">
        <v>311</v>
      </c>
      <c r="P169" s="314">
        <v>0</v>
      </c>
      <c r="Q169" s="314">
        <v>0</v>
      </c>
      <c r="R169" s="244" t="s">
        <v>106</v>
      </c>
      <c r="S169" s="240">
        <v>2022130010008</v>
      </c>
      <c r="T169" s="242" t="s">
        <v>290</v>
      </c>
      <c r="U169" s="62" t="s">
        <v>422</v>
      </c>
      <c r="V169" s="11" t="s">
        <v>320</v>
      </c>
      <c r="W169" s="13" t="s">
        <v>320</v>
      </c>
      <c r="X169" s="13" t="s">
        <v>320</v>
      </c>
      <c r="Y169" s="201" t="s">
        <v>320</v>
      </c>
      <c r="Z169" s="201" t="s">
        <v>320</v>
      </c>
      <c r="AA169" s="244" t="s">
        <v>27</v>
      </c>
      <c r="AB169" s="201" t="s">
        <v>320</v>
      </c>
      <c r="AC169" s="201" t="s">
        <v>320</v>
      </c>
      <c r="AD169" s="201" t="s">
        <v>320</v>
      </c>
      <c r="AE169" s="244" t="s">
        <v>488</v>
      </c>
      <c r="AF169" s="201" t="s">
        <v>28</v>
      </c>
      <c r="AG169" s="316">
        <v>0</v>
      </c>
      <c r="AH169" s="224" t="s">
        <v>320</v>
      </c>
      <c r="AI169" s="318" t="s">
        <v>320</v>
      </c>
      <c r="AJ169" s="240" t="s">
        <v>320</v>
      </c>
      <c r="AK169" s="431" t="s">
        <v>320</v>
      </c>
      <c r="AL169" s="176" t="s">
        <v>458</v>
      </c>
      <c r="AM169" s="146"/>
      <c r="AN169" s="156"/>
      <c r="AO169" s="143"/>
    </row>
    <row r="170" spans="1:41" ht="107" customHeight="1" x14ac:dyDescent="0.45">
      <c r="A170" s="172"/>
      <c r="B170" s="172"/>
      <c r="C170" s="173"/>
      <c r="D170" s="184"/>
      <c r="E170" s="184"/>
      <c r="F170" s="184"/>
      <c r="G170" s="251"/>
      <c r="H170" s="202"/>
      <c r="I170" s="202"/>
      <c r="J170" s="202"/>
      <c r="K170" s="202"/>
      <c r="L170" s="202"/>
      <c r="M170" s="202"/>
      <c r="N170" s="202"/>
      <c r="O170" s="202"/>
      <c r="P170" s="315"/>
      <c r="Q170" s="315"/>
      <c r="R170" s="184"/>
      <c r="S170" s="241"/>
      <c r="T170" s="243"/>
      <c r="U170" s="62" t="s">
        <v>423</v>
      </c>
      <c r="V170" s="11" t="s">
        <v>320</v>
      </c>
      <c r="W170" s="13" t="s">
        <v>320</v>
      </c>
      <c r="X170" s="13" t="s">
        <v>320</v>
      </c>
      <c r="Y170" s="202"/>
      <c r="Z170" s="202"/>
      <c r="AA170" s="184"/>
      <c r="AB170" s="202"/>
      <c r="AC170" s="202"/>
      <c r="AD170" s="202"/>
      <c r="AE170" s="184"/>
      <c r="AF170" s="202"/>
      <c r="AG170" s="294"/>
      <c r="AH170" s="224"/>
      <c r="AI170" s="290"/>
      <c r="AJ170" s="241"/>
      <c r="AK170" s="432"/>
      <c r="AL170" s="176"/>
      <c r="AM170" s="146"/>
      <c r="AN170" s="156"/>
      <c r="AO170" s="143"/>
    </row>
    <row r="171" spans="1:41" ht="87" customHeight="1" x14ac:dyDescent="0.45">
      <c r="A171" s="172"/>
      <c r="B171" s="172"/>
      <c r="C171" s="187" t="s">
        <v>359</v>
      </c>
      <c r="D171" s="188"/>
      <c r="E171" s="188"/>
      <c r="F171" s="188"/>
      <c r="G171" s="188"/>
      <c r="H171" s="188"/>
      <c r="I171" s="188"/>
      <c r="J171" s="188"/>
      <c r="K171" s="188"/>
      <c r="L171" s="188"/>
      <c r="M171" s="188"/>
      <c r="N171" s="188"/>
      <c r="O171" s="189"/>
      <c r="P171" s="35">
        <f>AVERAGE(P165:P170)</f>
        <v>0</v>
      </c>
      <c r="Q171" s="35">
        <f>AVERAGE(Q165:Q170)</f>
        <v>0</v>
      </c>
      <c r="R171" s="144"/>
      <c r="S171" s="144"/>
      <c r="T171" s="144"/>
      <c r="U171" s="144"/>
      <c r="V171" s="144"/>
      <c r="W171" s="144"/>
      <c r="X171" s="144"/>
      <c r="Y171" s="144"/>
      <c r="Z171" s="144"/>
      <c r="AA171" s="144"/>
      <c r="AB171" s="144"/>
      <c r="AC171" s="144"/>
      <c r="AD171" s="144"/>
      <c r="AE171" s="144"/>
      <c r="AF171" s="144"/>
      <c r="AG171" s="144"/>
      <c r="AH171" s="144"/>
      <c r="AI171" s="144"/>
      <c r="AJ171" s="144"/>
      <c r="AK171" s="144"/>
      <c r="AL171" s="144"/>
      <c r="AM171" s="144"/>
      <c r="AN171" s="144"/>
      <c r="AO171" s="144"/>
    </row>
    <row r="172" spans="1:41" ht="82.5" customHeight="1" x14ac:dyDescent="0.45">
      <c r="A172" s="172"/>
      <c r="B172" s="172"/>
      <c r="C172" s="169" t="s">
        <v>107</v>
      </c>
      <c r="D172" s="160" t="s">
        <v>153</v>
      </c>
      <c r="E172" s="160" t="s">
        <v>25</v>
      </c>
      <c r="F172" s="160" t="s">
        <v>209</v>
      </c>
      <c r="G172" s="249">
        <v>200</v>
      </c>
      <c r="H172" s="178" t="s">
        <v>317</v>
      </c>
      <c r="I172" s="174">
        <v>105</v>
      </c>
      <c r="J172" s="199" t="s">
        <v>317</v>
      </c>
      <c r="K172" s="199" t="s">
        <v>317</v>
      </c>
      <c r="L172" s="199" t="s">
        <v>317</v>
      </c>
      <c r="M172" s="199" t="s">
        <v>317</v>
      </c>
      <c r="N172" s="199" t="s">
        <v>317</v>
      </c>
      <c r="O172" s="199">
        <v>105</v>
      </c>
      <c r="P172" s="203">
        <v>0</v>
      </c>
      <c r="Q172" s="203">
        <f>+O172/G172</f>
        <v>0.52500000000000002</v>
      </c>
      <c r="R172" s="183" t="s">
        <v>260</v>
      </c>
      <c r="S172" s="185">
        <v>2021130010111</v>
      </c>
      <c r="T172" s="184" t="s">
        <v>261</v>
      </c>
      <c r="U172" s="84" t="s">
        <v>386</v>
      </c>
      <c r="V172" s="19" t="s">
        <v>317</v>
      </c>
      <c r="W172" s="12" t="s">
        <v>320</v>
      </c>
      <c r="X172" s="12" t="s">
        <v>320</v>
      </c>
      <c r="Y172" s="193" t="s">
        <v>320</v>
      </c>
      <c r="Z172" s="193" t="s">
        <v>320</v>
      </c>
      <c r="AA172" s="159" t="s">
        <v>27</v>
      </c>
      <c r="AB172" s="139" t="s">
        <v>320</v>
      </c>
      <c r="AC172" s="139" t="s">
        <v>320</v>
      </c>
      <c r="AD172" s="138" t="s">
        <v>320</v>
      </c>
      <c r="AE172" s="159" t="s">
        <v>488</v>
      </c>
      <c r="AF172" s="159" t="s">
        <v>28</v>
      </c>
      <c r="AG172" s="225">
        <v>0</v>
      </c>
      <c r="AH172" s="234" t="s">
        <v>320</v>
      </c>
      <c r="AI172" s="211" t="s">
        <v>320</v>
      </c>
      <c r="AJ172" s="211" t="s">
        <v>320</v>
      </c>
      <c r="AK172" s="427" t="s">
        <v>320</v>
      </c>
      <c r="AL172" s="283" t="s">
        <v>458</v>
      </c>
      <c r="AM172" s="341" t="s">
        <v>530</v>
      </c>
      <c r="AN172" s="154" t="s">
        <v>564</v>
      </c>
      <c r="AO172" s="143"/>
    </row>
    <row r="173" spans="1:41" ht="74.5" customHeight="1" x14ac:dyDescent="0.45">
      <c r="A173" s="172"/>
      <c r="B173" s="172"/>
      <c r="C173" s="169"/>
      <c r="D173" s="160"/>
      <c r="E173" s="160"/>
      <c r="F173" s="160"/>
      <c r="G173" s="249"/>
      <c r="H173" s="178"/>
      <c r="I173" s="174"/>
      <c r="J173" s="208"/>
      <c r="K173" s="208"/>
      <c r="L173" s="208"/>
      <c r="M173" s="208"/>
      <c r="N173" s="208"/>
      <c r="O173" s="208"/>
      <c r="P173" s="204"/>
      <c r="Q173" s="204"/>
      <c r="R173" s="183"/>
      <c r="S173" s="185"/>
      <c r="T173" s="144"/>
      <c r="U173" s="62" t="s">
        <v>424</v>
      </c>
      <c r="V173" s="11" t="s">
        <v>317</v>
      </c>
      <c r="W173" s="13" t="s">
        <v>320</v>
      </c>
      <c r="X173" s="13" t="s">
        <v>320</v>
      </c>
      <c r="Y173" s="194"/>
      <c r="Z173" s="194"/>
      <c r="AA173" s="160"/>
      <c r="AB173" s="212"/>
      <c r="AC173" s="212"/>
      <c r="AD173" s="213"/>
      <c r="AE173" s="160"/>
      <c r="AF173" s="160"/>
      <c r="AG173" s="226"/>
      <c r="AH173" s="228"/>
      <c r="AI173" s="249"/>
      <c r="AJ173" s="249"/>
      <c r="AK173" s="236"/>
      <c r="AL173" s="284"/>
      <c r="AM173" s="342"/>
      <c r="AN173" s="145"/>
      <c r="AO173" s="143"/>
    </row>
    <row r="174" spans="1:41" ht="55.5" customHeight="1" x14ac:dyDescent="0.45">
      <c r="A174" s="172"/>
      <c r="B174" s="172"/>
      <c r="C174" s="169"/>
      <c r="D174" s="160"/>
      <c r="E174" s="160"/>
      <c r="F174" s="160"/>
      <c r="G174" s="249"/>
      <c r="H174" s="178"/>
      <c r="I174" s="174"/>
      <c r="J174" s="200"/>
      <c r="K174" s="200"/>
      <c r="L174" s="200"/>
      <c r="M174" s="200"/>
      <c r="N174" s="200"/>
      <c r="O174" s="200"/>
      <c r="P174" s="205"/>
      <c r="Q174" s="205"/>
      <c r="R174" s="184"/>
      <c r="S174" s="186"/>
      <c r="T174" s="144"/>
      <c r="U174" s="62" t="s">
        <v>396</v>
      </c>
      <c r="V174" s="11" t="s">
        <v>317</v>
      </c>
      <c r="W174" s="13" t="s">
        <v>320</v>
      </c>
      <c r="X174" s="13" t="s">
        <v>320</v>
      </c>
      <c r="Y174" s="194"/>
      <c r="Z174" s="194"/>
      <c r="AA174" s="160"/>
      <c r="AB174" s="212"/>
      <c r="AC174" s="212"/>
      <c r="AD174" s="139"/>
      <c r="AE174" s="160"/>
      <c r="AF174" s="160"/>
      <c r="AG174" s="226"/>
      <c r="AH174" s="228"/>
      <c r="AI174" s="249"/>
      <c r="AJ174" s="249"/>
      <c r="AK174" s="234"/>
      <c r="AL174" s="285"/>
      <c r="AM174" s="342"/>
      <c r="AN174" s="145"/>
      <c r="AO174" s="143"/>
    </row>
    <row r="175" spans="1:41" ht="55.5" customHeight="1" x14ac:dyDescent="0.45">
      <c r="A175" s="172"/>
      <c r="B175" s="172"/>
      <c r="C175" s="187" t="s">
        <v>360</v>
      </c>
      <c r="D175" s="188"/>
      <c r="E175" s="188"/>
      <c r="F175" s="188"/>
      <c r="G175" s="188"/>
      <c r="H175" s="188"/>
      <c r="I175" s="188"/>
      <c r="J175" s="188"/>
      <c r="K175" s="188"/>
      <c r="L175" s="188"/>
      <c r="M175" s="188"/>
      <c r="N175" s="188"/>
      <c r="O175" s="189"/>
      <c r="P175" s="35">
        <f>+P172</f>
        <v>0</v>
      </c>
      <c r="Q175" s="35">
        <f>+Q172</f>
        <v>0.52500000000000002</v>
      </c>
      <c r="R175" s="144"/>
      <c r="S175" s="144"/>
      <c r="T175" s="144"/>
      <c r="U175" s="144"/>
      <c r="V175" s="144"/>
      <c r="W175" s="144"/>
      <c r="X175" s="144"/>
      <c r="Y175" s="144"/>
      <c r="Z175" s="144"/>
      <c r="AA175" s="144"/>
      <c r="AB175" s="144"/>
      <c r="AC175" s="144"/>
      <c r="AD175" s="144"/>
      <c r="AE175" s="144"/>
      <c r="AF175" s="144"/>
      <c r="AG175" s="144"/>
      <c r="AH175" s="144"/>
      <c r="AI175" s="144"/>
      <c r="AJ175" s="144"/>
      <c r="AK175" s="144"/>
      <c r="AL175" s="144"/>
      <c r="AM175" s="144"/>
      <c r="AN175" s="144"/>
      <c r="AO175" s="144"/>
    </row>
    <row r="176" spans="1:41" ht="72" customHeight="1" x14ac:dyDescent="0.45">
      <c r="A176" s="172"/>
      <c r="B176" s="172"/>
      <c r="C176" s="169" t="s">
        <v>108</v>
      </c>
      <c r="D176" s="62" t="s">
        <v>154</v>
      </c>
      <c r="E176" s="62" t="s">
        <v>25</v>
      </c>
      <c r="F176" s="62" t="s">
        <v>531</v>
      </c>
      <c r="G176" s="56">
        <v>32</v>
      </c>
      <c r="H176" s="11">
        <v>8</v>
      </c>
      <c r="I176" s="13" t="s">
        <v>25</v>
      </c>
      <c r="J176" s="57">
        <v>0</v>
      </c>
      <c r="K176" s="13">
        <v>0</v>
      </c>
      <c r="L176" s="13">
        <v>10</v>
      </c>
      <c r="M176" s="13">
        <v>0</v>
      </c>
      <c r="N176" s="13">
        <v>0</v>
      </c>
      <c r="O176" s="13">
        <v>10</v>
      </c>
      <c r="P176" s="14">
        <f>L176/H176</f>
        <v>1.25</v>
      </c>
      <c r="Q176" s="14">
        <f>+O176/G176</f>
        <v>0.3125</v>
      </c>
      <c r="R176" s="273" t="s">
        <v>532</v>
      </c>
      <c r="S176" s="311">
        <v>2022130010007</v>
      </c>
      <c r="T176" s="273" t="s">
        <v>291</v>
      </c>
      <c r="U176" s="52" t="s">
        <v>425</v>
      </c>
      <c r="V176" s="86">
        <v>8</v>
      </c>
      <c r="W176" s="86">
        <v>10</v>
      </c>
      <c r="X176" s="52" t="s">
        <v>602</v>
      </c>
      <c r="Y176" s="139">
        <v>30</v>
      </c>
      <c r="Z176" s="139">
        <v>30</v>
      </c>
      <c r="AA176" s="273" t="s">
        <v>27</v>
      </c>
      <c r="AB176" s="213">
        <v>301701</v>
      </c>
      <c r="AC176" s="213">
        <v>301701</v>
      </c>
      <c r="AD176" s="138" t="s">
        <v>590</v>
      </c>
      <c r="AE176" s="273" t="s">
        <v>488</v>
      </c>
      <c r="AF176" s="213" t="s">
        <v>28</v>
      </c>
      <c r="AG176" s="286">
        <v>200000000</v>
      </c>
      <c r="AH176" s="220">
        <v>100000000</v>
      </c>
      <c r="AI176" s="231" t="s">
        <v>283</v>
      </c>
      <c r="AJ176" s="319" t="s">
        <v>292</v>
      </c>
      <c r="AK176" s="219">
        <v>0</v>
      </c>
      <c r="AL176" s="281" t="s">
        <v>490</v>
      </c>
      <c r="AM176" s="285" t="s">
        <v>533</v>
      </c>
      <c r="AN176" s="154" t="s">
        <v>566</v>
      </c>
      <c r="AO176" s="145" t="s">
        <v>571</v>
      </c>
    </row>
    <row r="177" spans="1:41" ht="72.5" customHeight="1" x14ac:dyDescent="0.45">
      <c r="A177" s="172"/>
      <c r="B177" s="172"/>
      <c r="C177" s="169"/>
      <c r="D177" s="62" t="s">
        <v>155</v>
      </c>
      <c r="E177" s="62" t="s">
        <v>31</v>
      </c>
      <c r="F177" s="62" t="s">
        <v>210</v>
      </c>
      <c r="G177" s="56">
        <v>32</v>
      </c>
      <c r="H177" s="11">
        <v>8</v>
      </c>
      <c r="I177" s="13" t="s">
        <v>25</v>
      </c>
      <c r="J177" s="57">
        <v>0</v>
      </c>
      <c r="K177" s="13">
        <v>0</v>
      </c>
      <c r="L177" s="13">
        <v>10</v>
      </c>
      <c r="M177" s="13">
        <v>0</v>
      </c>
      <c r="N177" s="13">
        <v>0</v>
      </c>
      <c r="O177" s="13">
        <v>10</v>
      </c>
      <c r="P177" s="14">
        <f>L177/H177</f>
        <v>1.25</v>
      </c>
      <c r="Q177" s="14">
        <f>+O177/G177</f>
        <v>0.3125</v>
      </c>
      <c r="R177" s="273"/>
      <c r="S177" s="312"/>
      <c r="T177" s="273"/>
      <c r="U177" s="53" t="s">
        <v>426</v>
      </c>
      <c r="V177" s="61">
        <v>8</v>
      </c>
      <c r="W177" s="61">
        <v>10</v>
      </c>
      <c r="X177" s="53" t="s">
        <v>600</v>
      </c>
      <c r="Y177" s="212"/>
      <c r="Z177" s="212"/>
      <c r="AA177" s="273"/>
      <c r="AB177" s="213"/>
      <c r="AC177" s="213"/>
      <c r="AD177" s="213"/>
      <c r="AE177" s="273"/>
      <c r="AF177" s="213"/>
      <c r="AG177" s="287"/>
      <c r="AH177" s="220"/>
      <c r="AI177" s="231"/>
      <c r="AJ177" s="319"/>
      <c r="AK177" s="220"/>
      <c r="AL177" s="321"/>
      <c r="AM177" s="358"/>
      <c r="AN177" s="145"/>
      <c r="AO177" s="145"/>
    </row>
    <row r="178" spans="1:41" ht="80.5" customHeight="1" x14ac:dyDescent="0.45">
      <c r="A178" s="172"/>
      <c r="B178" s="172"/>
      <c r="C178" s="169"/>
      <c r="D178" s="62" t="s">
        <v>156</v>
      </c>
      <c r="E178" s="62" t="s">
        <v>25</v>
      </c>
      <c r="F178" s="62" t="s">
        <v>211</v>
      </c>
      <c r="G178" s="56">
        <v>80</v>
      </c>
      <c r="H178" s="11">
        <v>40</v>
      </c>
      <c r="I178" s="13" t="s">
        <v>25</v>
      </c>
      <c r="J178" s="57">
        <v>0</v>
      </c>
      <c r="K178" s="13">
        <v>0</v>
      </c>
      <c r="L178" s="13">
        <v>0</v>
      </c>
      <c r="M178" s="13">
        <v>0</v>
      </c>
      <c r="N178" s="13">
        <v>0</v>
      </c>
      <c r="O178" s="13">
        <v>0</v>
      </c>
      <c r="P178" s="14">
        <f>L178/H178</f>
        <v>0</v>
      </c>
      <c r="Q178" s="14">
        <f>O178/G178</f>
        <v>0</v>
      </c>
      <c r="R178" s="214"/>
      <c r="S178" s="313"/>
      <c r="T178" s="214"/>
      <c r="U178" s="53" t="s">
        <v>427</v>
      </c>
      <c r="V178" s="61">
        <v>40</v>
      </c>
      <c r="W178" s="61">
        <v>0</v>
      </c>
      <c r="X178" s="53" t="s">
        <v>601</v>
      </c>
      <c r="Y178" s="212"/>
      <c r="Z178" s="212"/>
      <c r="AA178" s="214"/>
      <c r="AB178" s="139"/>
      <c r="AC178" s="139"/>
      <c r="AD178" s="139"/>
      <c r="AE178" s="214"/>
      <c r="AF178" s="139"/>
      <c r="AG178" s="288"/>
      <c r="AH178" s="323"/>
      <c r="AI178" s="232"/>
      <c r="AJ178" s="320"/>
      <c r="AK178" s="323"/>
      <c r="AL178" s="322"/>
      <c r="AM178" s="358"/>
      <c r="AN178" s="145"/>
      <c r="AO178" s="145"/>
    </row>
    <row r="179" spans="1:41" ht="51.5" customHeight="1" x14ac:dyDescent="0.45">
      <c r="A179" s="172"/>
      <c r="B179" s="173"/>
      <c r="C179" s="187" t="s">
        <v>361</v>
      </c>
      <c r="D179" s="188"/>
      <c r="E179" s="188"/>
      <c r="F179" s="188"/>
      <c r="G179" s="188"/>
      <c r="H179" s="188"/>
      <c r="I179" s="188"/>
      <c r="J179" s="188"/>
      <c r="K179" s="188"/>
      <c r="L179" s="188"/>
      <c r="M179" s="188"/>
      <c r="N179" s="188"/>
      <c r="O179" s="189"/>
      <c r="P179" s="36">
        <f>AVERAGE(P176:P178)</f>
        <v>0.83333333333333337</v>
      </c>
      <c r="Q179" s="36">
        <f>AVERAGE(Q176:Q178)</f>
        <v>0.20833333333333334</v>
      </c>
      <c r="R179" s="144"/>
      <c r="S179" s="144"/>
      <c r="T179" s="144"/>
      <c r="U179" s="144"/>
      <c r="V179" s="144"/>
      <c r="W179" s="144"/>
      <c r="X179" s="144"/>
      <c r="Y179" s="144"/>
      <c r="Z179" s="144"/>
      <c r="AA179" s="144"/>
      <c r="AB179" s="144"/>
      <c r="AC179" s="144"/>
      <c r="AD179" s="144"/>
      <c r="AE179" s="144"/>
      <c r="AF179" s="144"/>
      <c r="AG179" s="144"/>
      <c r="AH179" s="144"/>
      <c r="AI179" s="144"/>
      <c r="AJ179" s="144"/>
      <c r="AK179" s="144"/>
      <c r="AL179" s="144"/>
      <c r="AM179" s="144"/>
      <c r="AN179" s="144"/>
      <c r="AO179" s="144"/>
    </row>
    <row r="180" spans="1:41" ht="59" customHeight="1" x14ac:dyDescent="0.45">
      <c r="A180" s="172"/>
      <c r="B180" s="261" t="s">
        <v>364</v>
      </c>
      <c r="C180" s="262"/>
      <c r="D180" s="262"/>
      <c r="E180" s="262"/>
      <c r="F180" s="262"/>
      <c r="G180" s="262"/>
      <c r="H180" s="262"/>
      <c r="I180" s="262"/>
      <c r="J180" s="262"/>
      <c r="K180" s="262"/>
      <c r="L180" s="262"/>
      <c r="M180" s="262"/>
      <c r="N180" s="262"/>
      <c r="O180" s="263"/>
      <c r="P180" s="37">
        <f>AVERAGE(P171,P175,P179)</f>
        <v>0.27777777777777779</v>
      </c>
      <c r="Q180" s="37">
        <f>AVERAGE(Q171,Q175,Q179)</f>
        <v>0.24444444444444446</v>
      </c>
      <c r="R180" s="144"/>
      <c r="S180" s="144"/>
      <c r="T180" s="144"/>
      <c r="U180" s="144"/>
      <c r="V180" s="144"/>
      <c r="W180" s="144"/>
      <c r="X180" s="144"/>
      <c r="Y180" s="144"/>
      <c r="Z180" s="144"/>
      <c r="AA180" s="144"/>
      <c r="AB180" s="144"/>
      <c r="AC180" s="144"/>
      <c r="AD180" s="144"/>
      <c r="AE180" s="144"/>
      <c r="AF180" s="144"/>
      <c r="AG180" s="144"/>
      <c r="AH180" s="144"/>
      <c r="AI180" s="144"/>
      <c r="AJ180" s="144"/>
      <c r="AK180" s="144"/>
      <c r="AL180" s="144"/>
      <c r="AM180" s="144"/>
      <c r="AN180" s="144"/>
      <c r="AO180" s="144"/>
    </row>
    <row r="181" spans="1:41" ht="86.15" customHeight="1" x14ac:dyDescent="0.45">
      <c r="A181" s="172"/>
      <c r="B181" s="171" t="s">
        <v>109</v>
      </c>
      <c r="C181" s="169" t="s">
        <v>110</v>
      </c>
      <c r="D181" s="62" t="s">
        <v>157</v>
      </c>
      <c r="E181" s="62" t="s">
        <v>25</v>
      </c>
      <c r="F181" s="62" t="s">
        <v>212</v>
      </c>
      <c r="G181" s="56">
        <v>1</v>
      </c>
      <c r="H181" s="19">
        <v>1</v>
      </c>
      <c r="I181" s="61">
        <v>0</v>
      </c>
      <c r="J181" s="57">
        <v>0</v>
      </c>
      <c r="K181" s="13">
        <v>0</v>
      </c>
      <c r="L181" s="13">
        <v>0</v>
      </c>
      <c r="M181" s="13">
        <f>+J181+K181+L181</f>
        <v>0</v>
      </c>
      <c r="N181" s="13">
        <v>0</v>
      </c>
      <c r="O181" s="13">
        <v>0</v>
      </c>
      <c r="P181" s="14">
        <f>+L181/H181</f>
        <v>0</v>
      </c>
      <c r="Q181" s="14">
        <f>+O181/G181</f>
        <v>0</v>
      </c>
      <c r="R181" s="273" t="s">
        <v>536</v>
      </c>
      <c r="S181" s="237">
        <v>2021130010127</v>
      </c>
      <c r="T181" s="214" t="s">
        <v>274</v>
      </c>
      <c r="U181" s="52" t="s">
        <v>392</v>
      </c>
      <c r="V181" s="86">
        <v>1</v>
      </c>
      <c r="W181" s="86">
        <v>0</v>
      </c>
      <c r="X181" s="52" t="s">
        <v>583</v>
      </c>
      <c r="Y181" s="139">
        <v>30</v>
      </c>
      <c r="Z181" s="139">
        <v>0</v>
      </c>
      <c r="AA181" s="214" t="s">
        <v>27</v>
      </c>
      <c r="AB181" s="139">
        <v>10</v>
      </c>
      <c r="AC181" s="139">
        <v>0</v>
      </c>
      <c r="AD181" s="138" t="s">
        <v>590</v>
      </c>
      <c r="AE181" s="214" t="s">
        <v>488</v>
      </c>
      <c r="AF181" s="214" t="s">
        <v>28</v>
      </c>
      <c r="AG181" s="276">
        <v>100000000</v>
      </c>
      <c r="AH181" s="317">
        <v>0</v>
      </c>
      <c r="AI181" s="159" t="s">
        <v>283</v>
      </c>
      <c r="AJ181" s="307" t="s">
        <v>305</v>
      </c>
      <c r="AK181" s="440">
        <v>0</v>
      </c>
      <c r="AL181" s="283" t="s">
        <v>490</v>
      </c>
      <c r="AM181" s="109" t="s">
        <v>537</v>
      </c>
      <c r="AN181" s="110" t="s">
        <v>565</v>
      </c>
      <c r="AO181" s="145" t="s">
        <v>576</v>
      </c>
    </row>
    <row r="182" spans="1:41" ht="54.5" customHeight="1" x14ac:dyDescent="0.45">
      <c r="A182" s="172"/>
      <c r="B182" s="172"/>
      <c r="C182" s="169"/>
      <c r="D182" s="62" t="s">
        <v>534</v>
      </c>
      <c r="E182" s="62" t="s">
        <v>25</v>
      </c>
      <c r="F182" s="62" t="s">
        <v>213</v>
      </c>
      <c r="G182" s="56">
        <v>1</v>
      </c>
      <c r="H182" s="19">
        <v>1</v>
      </c>
      <c r="I182" s="61">
        <v>1</v>
      </c>
      <c r="J182" s="57">
        <v>0</v>
      </c>
      <c r="K182" s="13">
        <v>0</v>
      </c>
      <c r="L182" s="13">
        <v>0</v>
      </c>
      <c r="M182" s="13">
        <f>+J182+K182+L182</f>
        <v>0</v>
      </c>
      <c r="N182" s="13">
        <v>0</v>
      </c>
      <c r="O182" s="13">
        <f>+I182+M182</f>
        <v>1</v>
      </c>
      <c r="P182" s="14">
        <f>+L182/H182</f>
        <v>0</v>
      </c>
      <c r="Q182" s="14">
        <f>+O182/G182</f>
        <v>1</v>
      </c>
      <c r="R182" s="273"/>
      <c r="S182" s="237"/>
      <c r="T182" s="162"/>
      <c r="U182" s="53" t="s">
        <v>428</v>
      </c>
      <c r="V182" s="61">
        <v>1</v>
      </c>
      <c r="W182" s="61">
        <v>0</v>
      </c>
      <c r="X182" s="53" t="s">
        <v>603</v>
      </c>
      <c r="Y182" s="212"/>
      <c r="Z182" s="212"/>
      <c r="AA182" s="162"/>
      <c r="AB182" s="212"/>
      <c r="AC182" s="212"/>
      <c r="AD182" s="213"/>
      <c r="AE182" s="162"/>
      <c r="AF182" s="162"/>
      <c r="AG182" s="277"/>
      <c r="AH182" s="236"/>
      <c r="AI182" s="160"/>
      <c r="AJ182" s="210"/>
      <c r="AK182" s="441"/>
      <c r="AL182" s="284"/>
      <c r="AM182" s="336" t="s">
        <v>538</v>
      </c>
      <c r="AN182" s="145" t="s">
        <v>566</v>
      </c>
      <c r="AO182" s="145"/>
    </row>
    <row r="183" spans="1:41" ht="62" customHeight="1" x14ac:dyDescent="0.45">
      <c r="A183" s="172"/>
      <c r="B183" s="172"/>
      <c r="C183" s="169"/>
      <c r="D183" s="62" t="s">
        <v>535</v>
      </c>
      <c r="E183" s="62" t="s">
        <v>25</v>
      </c>
      <c r="F183" s="62" t="s">
        <v>214</v>
      </c>
      <c r="G183" s="56">
        <v>4</v>
      </c>
      <c r="H183" s="19">
        <v>1</v>
      </c>
      <c r="I183" s="61">
        <v>1</v>
      </c>
      <c r="J183" s="57">
        <v>0</v>
      </c>
      <c r="K183" s="13">
        <v>0</v>
      </c>
      <c r="L183" s="13">
        <v>0</v>
      </c>
      <c r="M183" s="13">
        <v>0</v>
      </c>
      <c r="N183" s="13">
        <v>0</v>
      </c>
      <c r="O183" s="13">
        <f>+I183+M183</f>
        <v>1</v>
      </c>
      <c r="P183" s="14">
        <f>+L183/H183</f>
        <v>0</v>
      </c>
      <c r="Q183" s="14">
        <f>+O183/G183</f>
        <v>0.25</v>
      </c>
      <c r="R183" s="214"/>
      <c r="S183" s="215"/>
      <c r="T183" s="162"/>
      <c r="U183" s="53" t="s">
        <v>429</v>
      </c>
      <c r="V183" s="61">
        <v>1</v>
      </c>
      <c r="W183" s="61">
        <v>0</v>
      </c>
      <c r="X183" s="53" t="s">
        <v>604</v>
      </c>
      <c r="Y183" s="212"/>
      <c r="Z183" s="212"/>
      <c r="AA183" s="162"/>
      <c r="AB183" s="212"/>
      <c r="AC183" s="212"/>
      <c r="AD183" s="139"/>
      <c r="AE183" s="162"/>
      <c r="AF183" s="162"/>
      <c r="AG183" s="225"/>
      <c r="AH183" s="234"/>
      <c r="AI183" s="160"/>
      <c r="AJ183" s="211"/>
      <c r="AK183" s="442"/>
      <c r="AL183" s="285"/>
      <c r="AM183" s="285"/>
      <c r="AN183" s="145"/>
      <c r="AO183" s="145"/>
    </row>
    <row r="184" spans="1:41" ht="47" customHeight="1" x14ac:dyDescent="0.45">
      <c r="A184" s="172"/>
      <c r="B184" s="172"/>
      <c r="C184" s="187" t="s">
        <v>362</v>
      </c>
      <c r="D184" s="188"/>
      <c r="E184" s="188"/>
      <c r="F184" s="188"/>
      <c r="G184" s="188"/>
      <c r="H184" s="188"/>
      <c r="I184" s="188"/>
      <c r="J184" s="188"/>
      <c r="K184" s="188"/>
      <c r="L184" s="188"/>
      <c r="M184" s="188"/>
      <c r="N184" s="188"/>
      <c r="O184" s="189"/>
      <c r="P184" s="35">
        <f>AVERAGE(P181:P183)</f>
        <v>0</v>
      </c>
      <c r="Q184" s="35">
        <f>AVERAGE(Q181:Q183)</f>
        <v>0.41666666666666669</v>
      </c>
      <c r="R184" s="150"/>
      <c r="S184" s="151"/>
      <c r="T184" s="151"/>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151"/>
    </row>
    <row r="185" spans="1:41" ht="102.75" customHeight="1" x14ac:dyDescent="0.45">
      <c r="A185" s="172"/>
      <c r="B185" s="172"/>
      <c r="C185" s="169" t="s">
        <v>306</v>
      </c>
      <c r="D185" s="160" t="s">
        <v>158</v>
      </c>
      <c r="E185" s="160" t="s">
        <v>176</v>
      </c>
      <c r="F185" s="160" t="s">
        <v>215</v>
      </c>
      <c r="G185" s="308">
        <v>60</v>
      </c>
      <c r="H185" s="178">
        <v>15</v>
      </c>
      <c r="I185" s="174">
        <v>5</v>
      </c>
      <c r="J185" s="252">
        <v>0</v>
      </c>
      <c r="K185" s="199">
        <v>0</v>
      </c>
      <c r="L185" s="199">
        <v>0</v>
      </c>
      <c r="M185" s="199">
        <v>0</v>
      </c>
      <c r="N185" s="199">
        <v>0</v>
      </c>
      <c r="O185" s="199">
        <f>+I185+M185</f>
        <v>5</v>
      </c>
      <c r="P185" s="203">
        <f>+L185/H185</f>
        <v>0</v>
      </c>
      <c r="Q185" s="203">
        <f>+O185/G185</f>
        <v>8.3333333333333329E-2</v>
      </c>
      <c r="R185" s="295" t="s">
        <v>539</v>
      </c>
      <c r="S185" s="305">
        <v>2021130010126</v>
      </c>
      <c r="T185" s="162" t="s">
        <v>273</v>
      </c>
      <c r="U185" s="53" t="s">
        <v>430</v>
      </c>
      <c r="V185" s="61">
        <v>1</v>
      </c>
      <c r="W185" s="61">
        <v>1</v>
      </c>
      <c r="X185" s="53" t="s">
        <v>583</v>
      </c>
      <c r="Y185" s="212">
        <v>30</v>
      </c>
      <c r="Z185" s="212">
        <v>20</v>
      </c>
      <c r="AA185" s="162" t="s">
        <v>27</v>
      </c>
      <c r="AB185" s="212">
        <v>350</v>
      </c>
      <c r="AC185" s="212">
        <v>175</v>
      </c>
      <c r="AD185" s="138" t="s">
        <v>590</v>
      </c>
      <c r="AE185" s="162" t="s">
        <v>488</v>
      </c>
      <c r="AF185" s="162" t="s">
        <v>28</v>
      </c>
      <c r="AG185" s="306">
        <v>100000000</v>
      </c>
      <c r="AH185" s="235">
        <v>50000000</v>
      </c>
      <c r="AI185" s="160" t="s">
        <v>283</v>
      </c>
      <c r="AJ185" s="209" t="s">
        <v>540</v>
      </c>
      <c r="AK185" s="440">
        <v>100000000</v>
      </c>
      <c r="AL185" s="298" t="s">
        <v>490</v>
      </c>
      <c r="AM185" s="340" t="s">
        <v>541</v>
      </c>
      <c r="AN185" s="191" t="s">
        <v>566</v>
      </c>
      <c r="AO185" s="145" t="s">
        <v>574</v>
      </c>
    </row>
    <row r="186" spans="1:41" ht="51.75" customHeight="1" x14ac:dyDescent="0.45">
      <c r="A186" s="172"/>
      <c r="B186" s="172"/>
      <c r="C186" s="169"/>
      <c r="D186" s="160"/>
      <c r="E186" s="160"/>
      <c r="F186" s="160"/>
      <c r="G186" s="308"/>
      <c r="H186" s="178"/>
      <c r="I186" s="174"/>
      <c r="J186" s="253"/>
      <c r="K186" s="208"/>
      <c r="L186" s="208"/>
      <c r="M186" s="208"/>
      <c r="N186" s="208"/>
      <c r="O186" s="208"/>
      <c r="P186" s="204"/>
      <c r="Q186" s="204"/>
      <c r="R186" s="273"/>
      <c r="S186" s="237"/>
      <c r="T186" s="162"/>
      <c r="U186" s="53" t="s">
        <v>431</v>
      </c>
      <c r="V186" s="61">
        <v>1</v>
      </c>
      <c r="W186" s="61">
        <v>1</v>
      </c>
      <c r="X186" s="53" t="s">
        <v>605</v>
      </c>
      <c r="Y186" s="212"/>
      <c r="Z186" s="212"/>
      <c r="AA186" s="162"/>
      <c r="AB186" s="212"/>
      <c r="AC186" s="212"/>
      <c r="AD186" s="213"/>
      <c r="AE186" s="162"/>
      <c r="AF186" s="162"/>
      <c r="AG186" s="277"/>
      <c r="AH186" s="236"/>
      <c r="AI186" s="160"/>
      <c r="AJ186" s="210"/>
      <c r="AK186" s="441"/>
      <c r="AL186" s="284"/>
      <c r="AM186" s="340"/>
      <c r="AN186" s="192"/>
      <c r="AO186" s="145"/>
    </row>
    <row r="187" spans="1:41" ht="72" customHeight="1" x14ac:dyDescent="0.45">
      <c r="A187" s="172"/>
      <c r="B187" s="172"/>
      <c r="C187" s="169"/>
      <c r="D187" s="160"/>
      <c r="E187" s="160"/>
      <c r="F187" s="160"/>
      <c r="G187" s="308"/>
      <c r="H187" s="178"/>
      <c r="I187" s="174"/>
      <c r="J187" s="254"/>
      <c r="K187" s="200"/>
      <c r="L187" s="200"/>
      <c r="M187" s="200"/>
      <c r="N187" s="200"/>
      <c r="O187" s="200"/>
      <c r="P187" s="205"/>
      <c r="Q187" s="205"/>
      <c r="R187" s="214"/>
      <c r="S187" s="215"/>
      <c r="T187" s="162"/>
      <c r="U187" s="53" t="s">
        <v>432</v>
      </c>
      <c r="V187" s="61">
        <v>15</v>
      </c>
      <c r="W187" s="61">
        <v>0</v>
      </c>
      <c r="X187" s="53" t="s">
        <v>606</v>
      </c>
      <c r="Y187" s="212"/>
      <c r="Z187" s="212"/>
      <c r="AA187" s="162"/>
      <c r="AB187" s="212"/>
      <c r="AC187" s="212"/>
      <c r="AD187" s="139"/>
      <c r="AE187" s="162"/>
      <c r="AF187" s="162"/>
      <c r="AG187" s="225"/>
      <c r="AH187" s="234"/>
      <c r="AI187" s="160"/>
      <c r="AJ187" s="211"/>
      <c r="AK187" s="442"/>
      <c r="AL187" s="285"/>
      <c r="AM187" s="340"/>
      <c r="AN187" s="154"/>
      <c r="AO187" s="145"/>
    </row>
    <row r="188" spans="1:41" ht="48" customHeight="1" x14ac:dyDescent="0.45">
      <c r="A188" s="172"/>
      <c r="B188" s="173"/>
      <c r="C188" s="187" t="s">
        <v>363</v>
      </c>
      <c r="D188" s="188"/>
      <c r="E188" s="188"/>
      <c r="F188" s="188"/>
      <c r="G188" s="188"/>
      <c r="H188" s="188"/>
      <c r="I188" s="188"/>
      <c r="J188" s="188"/>
      <c r="K188" s="188"/>
      <c r="L188" s="188"/>
      <c r="M188" s="188"/>
      <c r="N188" s="188"/>
      <c r="O188" s="189"/>
      <c r="P188" s="20">
        <f>+P185</f>
        <v>0</v>
      </c>
      <c r="Q188" s="20">
        <f>+Q185</f>
        <v>8.3333333333333329E-2</v>
      </c>
      <c r="R188" s="144"/>
      <c r="S188" s="144"/>
      <c r="T188" s="144"/>
      <c r="U188" s="144"/>
      <c r="V188" s="144"/>
      <c r="W188" s="144"/>
      <c r="X188" s="144"/>
      <c r="Y188" s="144"/>
      <c r="Z188" s="144"/>
      <c r="AA188" s="144"/>
      <c r="AB188" s="144"/>
      <c r="AC188" s="144"/>
      <c r="AD188" s="144"/>
      <c r="AE188" s="144"/>
      <c r="AF188" s="144"/>
      <c r="AG188" s="144"/>
      <c r="AH188" s="144"/>
      <c r="AI188" s="144"/>
      <c r="AJ188" s="144"/>
      <c r="AK188" s="144"/>
      <c r="AL188" s="144"/>
      <c r="AM188" s="144"/>
      <c r="AN188" s="144"/>
      <c r="AO188" s="144"/>
    </row>
    <row r="189" spans="1:41" ht="54" customHeight="1" x14ac:dyDescent="0.45">
      <c r="A189" s="172"/>
      <c r="B189" s="261" t="s">
        <v>365</v>
      </c>
      <c r="C189" s="262"/>
      <c r="D189" s="262"/>
      <c r="E189" s="262"/>
      <c r="F189" s="262"/>
      <c r="G189" s="262"/>
      <c r="H189" s="262"/>
      <c r="I189" s="262"/>
      <c r="J189" s="262"/>
      <c r="K189" s="262"/>
      <c r="L189" s="262"/>
      <c r="M189" s="262"/>
      <c r="N189" s="262"/>
      <c r="O189" s="263"/>
      <c r="P189" s="25">
        <f>AVERAGE(P184,P188)</f>
        <v>0</v>
      </c>
      <c r="Q189" s="25">
        <f>AVERAGE(Q184,Q188)</f>
        <v>0.25</v>
      </c>
      <c r="R189" s="144"/>
      <c r="S189" s="144"/>
      <c r="T189" s="144"/>
      <c r="U189" s="144"/>
      <c r="V189" s="144"/>
      <c r="W189" s="144"/>
      <c r="X189" s="144"/>
      <c r="Y189" s="144"/>
      <c r="Z189" s="144"/>
      <c r="AA189" s="144"/>
      <c r="AB189" s="144"/>
      <c r="AC189" s="144"/>
      <c r="AD189" s="144"/>
      <c r="AE189" s="144"/>
      <c r="AF189" s="144"/>
      <c r="AG189" s="144"/>
      <c r="AH189" s="144"/>
      <c r="AI189" s="144"/>
      <c r="AJ189" s="144"/>
      <c r="AK189" s="144"/>
      <c r="AL189" s="144"/>
      <c r="AM189" s="144"/>
      <c r="AN189" s="144"/>
      <c r="AO189" s="144"/>
    </row>
    <row r="190" spans="1:41" ht="53.5" customHeight="1" x14ac:dyDescent="0.45">
      <c r="A190" s="173"/>
      <c r="B190" s="255" t="s">
        <v>323</v>
      </c>
      <c r="C190" s="256"/>
      <c r="D190" s="256"/>
      <c r="E190" s="256"/>
      <c r="F190" s="256"/>
      <c r="G190" s="256"/>
      <c r="H190" s="256"/>
      <c r="I190" s="256"/>
      <c r="J190" s="256"/>
      <c r="K190" s="256"/>
      <c r="L190" s="256"/>
      <c r="M190" s="256"/>
      <c r="N190" s="256"/>
      <c r="O190" s="257"/>
      <c r="P190" s="26">
        <f>AVERAGE(P180,P189)</f>
        <v>0.1388888888888889</v>
      </c>
      <c r="Q190" s="26">
        <f>AVERAGE(Q180,Q189)</f>
        <v>0.24722222222222223</v>
      </c>
      <c r="R190" s="144"/>
      <c r="S190" s="144"/>
      <c r="T190" s="144"/>
      <c r="U190" s="144"/>
      <c r="V190" s="144"/>
      <c r="W190" s="144"/>
      <c r="X190" s="144"/>
      <c r="Y190" s="144"/>
      <c r="Z190" s="144"/>
      <c r="AA190" s="144"/>
      <c r="AB190" s="144"/>
      <c r="AC190" s="144"/>
      <c r="AD190" s="144"/>
      <c r="AE190" s="144"/>
      <c r="AF190" s="144"/>
      <c r="AG190" s="144"/>
      <c r="AH190" s="144"/>
      <c r="AI190" s="144"/>
      <c r="AJ190" s="144"/>
      <c r="AK190" s="144"/>
      <c r="AL190" s="144"/>
      <c r="AM190" s="144"/>
      <c r="AN190" s="144"/>
      <c r="AO190" s="144"/>
    </row>
    <row r="191" spans="1:41" ht="56.25" customHeight="1" x14ac:dyDescent="0.45">
      <c r="A191" s="259" t="s">
        <v>484</v>
      </c>
      <c r="B191" s="171" t="s">
        <v>111</v>
      </c>
      <c r="C191" s="180" t="s">
        <v>112</v>
      </c>
      <c r="D191" s="160" t="s">
        <v>159</v>
      </c>
      <c r="E191" s="160" t="s">
        <v>25</v>
      </c>
      <c r="F191" s="160" t="s">
        <v>216</v>
      </c>
      <c r="G191" s="249">
        <v>10</v>
      </c>
      <c r="H191" s="201" t="s">
        <v>320</v>
      </c>
      <c r="I191" s="174" t="s">
        <v>25</v>
      </c>
      <c r="J191" s="199" t="s">
        <v>543</v>
      </c>
      <c r="K191" s="199" t="s">
        <v>543</v>
      </c>
      <c r="L191" s="199" t="s">
        <v>543</v>
      </c>
      <c r="M191" s="199" t="s">
        <v>543</v>
      </c>
      <c r="N191" s="199" t="s">
        <v>543</v>
      </c>
      <c r="O191" s="199" t="s">
        <v>25</v>
      </c>
      <c r="P191" s="203">
        <v>0</v>
      </c>
      <c r="Q191" s="203">
        <v>0</v>
      </c>
      <c r="R191" s="222" t="s">
        <v>542</v>
      </c>
      <c r="S191" s="217">
        <v>2021130010115</v>
      </c>
      <c r="T191" s="309" t="s">
        <v>268</v>
      </c>
      <c r="U191" s="84" t="s">
        <v>408</v>
      </c>
      <c r="V191" s="19" t="s">
        <v>320</v>
      </c>
      <c r="W191" s="12" t="s">
        <v>320</v>
      </c>
      <c r="X191" s="12" t="s">
        <v>320</v>
      </c>
      <c r="Y191" s="193" t="s">
        <v>320</v>
      </c>
      <c r="Z191" s="193" t="s">
        <v>320</v>
      </c>
      <c r="AA191" s="159" t="s">
        <v>27</v>
      </c>
      <c r="AB191" s="139" t="s">
        <v>320</v>
      </c>
      <c r="AC191" s="139" t="s">
        <v>320</v>
      </c>
      <c r="AD191" s="138" t="s">
        <v>320</v>
      </c>
      <c r="AE191" s="159" t="s">
        <v>488</v>
      </c>
      <c r="AF191" s="159" t="s">
        <v>28</v>
      </c>
      <c r="AG191" s="225">
        <v>0</v>
      </c>
      <c r="AH191" s="234" t="s">
        <v>320</v>
      </c>
      <c r="AI191" s="211" t="s">
        <v>320</v>
      </c>
      <c r="AJ191" s="211" t="s">
        <v>320</v>
      </c>
      <c r="AK191" s="427" t="s">
        <v>320</v>
      </c>
      <c r="AL191" s="283" t="s">
        <v>458</v>
      </c>
      <c r="AM191" s="338"/>
      <c r="AN191" s="155"/>
      <c r="AO191" s="143"/>
    </row>
    <row r="192" spans="1:41" ht="61.75" customHeight="1" x14ac:dyDescent="0.45">
      <c r="A192" s="260"/>
      <c r="B192" s="172"/>
      <c r="C192" s="181"/>
      <c r="D192" s="160"/>
      <c r="E192" s="160"/>
      <c r="F192" s="160"/>
      <c r="G192" s="249"/>
      <c r="H192" s="265"/>
      <c r="I192" s="174"/>
      <c r="J192" s="200"/>
      <c r="K192" s="200"/>
      <c r="L192" s="200"/>
      <c r="M192" s="200"/>
      <c r="N192" s="200"/>
      <c r="O192" s="200"/>
      <c r="P192" s="205"/>
      <c r="Q192" s="205"/>
      <c r="R192" s="222"/>
      <c r="S192" s="217"/>
      <c r="T192" s="310"/>
      <c r="U192" s="62" t="s">
        <v>433</v>
      </c>
      <c r="V192" s="11" t="s">
        <v>320</v>
      </c>
      <c r="W192" s="13" t="s">
        <v>320</v>
      </c>
      <c r="X192" s="13" t="s">
        <v>320</v>
      </c>
      <c r="Y192" s="194"/>
      <c r="Z192" s="194"/>
      <c r="AA192" s="160"/>
      <c r="AB192" s="212"/>
      <c r="AC192" s="212"/>
      <c r="AD192" s="213"/>
      <c r="AE192" s="160"/>
      <c r="AF192" s="160"/>
      <c r="AG192" s="226"/>
      <c r="AH192" s="228"/>
      <c r="AI192" s="249"/>
      <c r="AJ192" s="249"/>
      <c r="AK192" s="236"/>
      <c r="AL192" s="284"/>
      <c r="AM192" s="166"/>
      <c r="AN192" s="156"/>
      <c r="AO192" s="143"/>
    </row>
    <row r="193" spans="1:41" ht="78.650000000000006" customHeight="1" x14ac:dyDescent="0.45">
      <c r="A193" s="260"/>
      <c r="B193" s="172"/>
      <c r="C193" s="181"/>
      <c r="D193" s="160" t="s">
        <v>160</v>
      </c>
      <c r="E193" s="160" t="s">
        <v>25</v>
      </c>
      <c r="F193" s="160" t="s">
        <v>217</v>
      </c>
      <c r="G193" s="249">
        <v>10</v>
      </c>
      <c r="H193" s="178" t="s">
        <v>320</v>
      </c>
      <c r="I193" s="174" t="s">
        <v>25</v>
      </c>
      <c r="J193" s="199" t="s">
        <v>320</v>
      </c>
      <c r="K193" s="199" t="s">
        <v>320</v>
      </c>
      <c r="L193" s="199" t="s">
        <v>320</v>
      </c>
      <c r="M193" s="199" t="s">
        <v>320</v>
      </c>
      <c r="N193" s="199" t="s">
        <v>320</v>
      </c>
      <c r="O193" s="199" t="s">
        <v>25</v>
      </c>
      <c r="P193" s="203">
        <v>0</v>
      </c>
      <c r="Q193" s="203">
        <v>0</v>
      </c>
      <c r="R193" s="222"/>
      <c r="S193" s="217"/>
      <c r="T193" s="310"/>
      <c r="U193" s="62" t="s">
        <v>434</v>
      </c>
      <c r="V193" s="11" t="s">
        <v>320</v>
      </c>
      <c r="W193" s="13" t="s">
        <v>320</v>
      </c>
      <c r="X193" s="13" t="s">
        <v>320</v>
      </c>
      <c r="Y193" s="194"/>
      <c r="Z193" s="194"/>
      <c r="AA193" s="160"/>
      <c r="AB193" s="212"/>
      <c r="AC193" s="212"/>
      <c r="AD193" s="213"/>
      <c r="AE193" s="160"/>
      <c r="AF193" s="160"/>
      <c r="AG193" s="226"/>
      <c r="AH193" s="228"/>
      <c r="AI193" s="249"/>
      <c r="AJ193" s="249"/>
      <c r="AK193" s="236"/>
      <c r="AL193" s="284"/>
      <c r="AM193" s="166"/>
      <c r="AN193" s="156"/>
      <c r="AO193" s="143"/>
    </row>
    <row r="194" spans="1:41" ht="56.25" customHeight="1" x14ac:dyDescent="0.45">
      <c r="A194" s="260"/>
      <c r="B194" s="172"/>
      <c r="C194" s="181"/>
      <c r="D194" s="160"/>
      <c r="E194" s="160"/>
      <c r="F194" s="160"/>
      <c r="G194" s="249"/>
      <c r="H194" s="178"/>
      <c r="I194" s="174"/>
      <c r="J194" s="200"/>
      <c r="K194" s="200"/>
      <c r="L194" s="200"/>
      <c r="M194" s="200"/>
      <c r="N194" s="200"/>
      <c r="O194" s="200"/>
      <c r="P194" s="205"/>
      <c r="Q194" s="205"/>
      <c r="R194" s="159"/>
      <c r="S194" s="218"/>
      <c r="T194" s="310"/>
      <c r="U194" s="62" t="s">
        <v>416</v>
      </c>
      <c r="V194" s="11" t="s">
        <v>320</v>
      </c>
      <c r="W194" s="13" t="s">
        <v>320</v>
      </c>
      <c r="X194" s="13" t="s">
        <v>320</v>
      </c>
      <c r="Y194" s="194"/>
      <c r="Z194" s="194"/>
      <c r="AA194" s="160"/>
      <c r="AB194" s="212"/>
      <c r="AC194" s="212"/>
      <c r="AD194" s="139"/>
      <c r="AE194" s="160"/>
      <c r="AF194" s="160"/>
      <c r="AG194" s="226"/>
      <c r="AH194" s="228"/>
      <c r="AI194" s="249"/>
      <c r="AJ194" s="249"/>
      <c r="AK194" s="234"/>
      <c r="AL194" s="285"/>
      <c r="AM194" s="166"/>
      <c r="AN194" s="156"/>
      <c r="AO194" s="143"/>
    </row>
    <row r="195" spans="1:41" ht="56.25" customHeight="1" x14ac:dyDescent="0.45">
      <c r="A195" s="260"/>
      <c r="B195" s="173"/>
      <c r="C195" s="182"/>
      <c r="D195" s="188" t="s">
        <v>366</v>
      </c>
      <c r="E195" s="188"/>
      <c r="F195" s="188"/>
      <c r="G195" s="188"/>
      <c r="H195" s="188"/>
      <c r="I195" s="188"/>
      <c r="J195" s="188"/>
      <c r="K195" s="188"/>
      <c r="L195" s="188"/>
      <c r="M195" s="188"/>
      <c r="N195" s="188"/>
      <c r="O195" s="189"/>
      <c r="P195" s="20">
        <f>AVERAGE(P191:P194)</f>
        <v>0</v>
      </c>
      <c r="Q195" s="20">
        <f>AVERAGE(Q191:Q194)</f>
        <v>0</v>
      </c>
      <c r="R195" s="144"/>
      <c r="S195" s="144"/>
      <c r="T195" s="144"/>
      <c r="U195" s="144"/>
      <c r="V195" s="144"/>
      <c r="W195" s="144"/>
      <c r="X195" s="144"/>
      <c r="Y195" s="144"/>
      <c r="Z195" s="144"/>
      <c r="AA195" s="144"/>
      <c r="AB195" s="144"/>
      <c r="AC195" s="144"/>
      <c r="AD195" s="144"/>
      <c r="AE195" s="144"/>
      <c r="AF195" s="144"/>
      <c r="AG195" s="144"/>
      <c r="AH195" s="144"/>
      <c r="AI195" s="144"/>
      <c r="AJ195" s="144"/>
      <c r="AK195" s="144"/>
      <c r="AL195" s="144"/>
      <c r="AM195" s="144"/>
      <c r="AN195" s="144"/>
      <c r="AO195" s="144"/>
    </row>
    <row r="196" spans="1:41" ht="56.25" customHeight="1" x14ac:dyDescent="0.45">
      <c r="A196" s="260"/>
      <c r="B196" s="261" t="s">
        <v>367</v>
      </c>
      <c r="C196" s="262"/>
      <c r="D196" s="262"/>
      <c r="E196" s="262"/>
      <c r="F196" s="262"/>
      <c r="G196" s="262"/>
      <c r="H196" s="262"/>
      <c r="I196" s="262"/>
      <c r="J196" s="262"/>
      <c r="K196" s="262"/>
      <c r="L196" s="262"/>
      <c r="M196" s="262"/>
      <c r="N196" s="262"/>
      <c r="O196" s="263"/>
      <c r="P196" s="25">
        <f>+P195</f>
        <v>0</v>
      </c>
      <c r="Q196" s="25">
        <f>+Q195</f>
        <v>0</v>
      </c>
      <c r="R196" s="144"/>
      <c r="S196" s="144"/>
      <c r="T196" s="144"/>
      <c r="U196" s="144"/>
      <c r="V196" s="144"/>
      <c r="W196" s="144"/>
      <c r="X196" s="144"/>
      <c r="Y196" s="144"/>
      <c r="Z196" s="144"/>
      <c r="AA196" s="144"/>
      <c r="AB196" s="144"/>
      <c r="AC196" s="144"/>
      <c r="AD196" s="144"/>
      <c r="AE196" s="144"/>
      <c r="AF196" s="144"/>
      <c r="AG196" s="144"/>
      <c r="AH196" s="144"/>
      <c r="AI196" s="144"/>
      <c r="AJ196" s="144"/>
      <c r="AK196" s="144"/>
      <c r="AL196" s="144"/>
      <c r="AM196" s="144"/>
      <c r="AN196" s="144"/>
      <c r="AO196" s="144"/>
    </row>
    <row r="197" spans="1:41" ht="66" customHeight="1" x14ac:dyDescent="0.45">
      <c r="A197" s="260"/>
      <c r="B197" s="169" t="s">
        <v>113</v>
      </c>
      <c r="C197" s="169" t="s">
        <v>114</v>
      </c>
      <c r="D197" s="160" t="s">
        <v>161</v>
      </c>
      <c r="E197" s="160" t="s">
        <v>177</v>
      </c>
      <c r="F197" s="160" t="s">
        <v>218</v>
      </c>
      <c r="G197" s="249">
        <v>160</v>
      </c>
      <c r="H197" s="178">
        <v>40</v>
      </c>
      <c r="I197" s="174">
        <v>200</v>
      </c>
      <c r="J197" s="252">
        <v>0</v>
      </c>
      <c r="K197" s="199">
        <v>0</v>
      </c>
      <c r="L197" s="199">
        <v>28</v>
      </c>
      <c r="M197" s="199">
        <v>0</v>
      </c>
      <c r="N197" s="199">
        <v>0</v>
      </c>
      <c r="O197" s="199">
        <v>228</v>
      </c>
      <c r="P197" s="203">
        <f>L197/H197</f>
        <v>0.7</v>
      </c>
      <c r="Q197" s="203">
        <f>+O197/G197</f>
        <v>1.425</v>
      </c>
      <c r="R197" s="222" t="s">
        <v>544</v>
      </c>
      <c r="S197" s="217">
        <v>2021130010118</v>
      </c>
      <c r="T197" s="159" t="s">
        <v>270</v>
      </c>
      <c r="U197" s="84" t="s">
        <v>435</v>
      </c>
      <c r="V197" s="83">
        <v>1</v>
      </c>
      <c r="W197" s="86">
        <v>1</v>
      </c>
      <c r="X197" s="52" t="s">
        <v>583</v>
      </c>
      <c r="Y197" s="193">
        <v>30</v>
      </c>
      <c r="Z197" s="193">
        <v>20</v>
      </c>
      <c r="AA197" s="159" t="s">
        <v>27</v>
      </c>
      <c r="AB197" s="139">
        <v>40</v>
      </c>
      <c r="AC197" s="193">
        <v>28</v>
      </c>
      <c r="AD197" s="233" t="s">
        <v>590</v>
      </c>
      <c r="AE197" s="159" t="s">
        <v>488</v>
      </c>
      <c r="AF197" s="159" t="s">
        <v>28</v>
      </c>
      <c r="AG197" s="225">
        <v>200000000</v>
      </c>
      <c r="AH197" s="234">
        <v>100000000</v>
      </c>
      <c r="AI197" s="159" t="s">
        <v>283</v>
      </c>
      <c r="AJ197" s="159" t="s">
        <v>545</v>
      </c>
      <c r="AK197" s="422">
        <v>200000000</v>
      </c>
      <c r="AL197" s="283" t="s">
        <v>490</v>
      </c>
      <c r="AM197" s="285" t="s">
        <v>546</v>
      </c>
      <c r="AN197" s="154" t="s">
        <v>566</v>
      </c>
      <c r="AO197" s="145" t="s">
        <v>571</v>
      </c>
    </row>
    <row r="198" spans="1:41" ht="64.5" customHeight="1" x14ac:dyDescent="0.45">
      <c r="A198" s="260"/>
      <c r="B198" s="169"/>
      <c r="C198" s="169"/>
      <c r="D198" s="160"/>
      <c r="E198" s="160"/>
      <c r="F198" s="160"/>
      <c r="G198" s="249"/>
      <c r="H198" s="178"/>
      <c r="I198" s="174"/>
      <c r="J198" s="253"/>
      <c r="K198" s="208"/>
      <c r="L198" s="208"/>
      <c r="M198" s="208"/>
      <c r="N198" s="208"/>
      <c r="O198" s="208"/>
      <c r="P198" s="204"/>
      <c r="Q198" s="204"/>
      <c r="R198" s="222"/>
      <c r="S198" s="217"/>
      <c r="T198" s="160"/>
      <c r="U198" s="62" t="s">
        <v>436</v>
      </c>
      <c r="V198" s="61">
        <v>40</v>
      </c>
      <c r="W198" s="61">
        <v>28</v>
      </c>
      <c r="X198" s="53" t="s">
        <v>590</v>
      </c>
      <c r="Y198" s="194"/>
      <c r="Z198" s="194"/>
      <c r="AA198" s="160"/>
      <c r="AB198" s="212"/>
      <c r="AC198" s="194"/>
      <c r="AD198" s="230"/>
      <c r="AE198" s="160"/>
      <c r="AF198" s="160"/>
      <c r="AG198" s="226"/>
      <c r="AH198" s="228"/>
      <c r="AI198" s="160"/>
      <c r="AJ198" s="194"/>
      <c r="AK198" s="404"/>
      <c r="AL198" s="284"/>
      <c r="AM198" s="340"/>
      <c r="AN198" s="145"/>
      <c r="AO198" s="145"/>
    </row>
    <row r="199" spans="1:41" ht="43.5" customHeight="1" x14ac:dyDescent="0.45">
      <c r="A199" s="260"/>
      <c r="B199" s="169"/>
      <c r="C199" s="169"/>
      <c r="D199" s="160"/>
      <c r="E199" s="160"/>
      <c r="F199" s="160"/>
      <c r="G199" s="249"/>
      <c r="H199" s="178"/>
      <c r="I199" s="174"/>
      <c r="J199" s="253"/>
      <c r="K199" s="208"/>
      <c r="L199" s="208"/>
      <c r="M199" s="208"/>
      <c r="N199" s="208"/>
      <c r="O199" s="208"/>
      <c r="P199" s="204"/>
      <c r="Q199" s="204"/>
      <c r="R199" s="222"/>
      <c r="S199" s="217"/>
      <c r="T199" s="160"/>
      <c r="U199" s="247" t="s">
        <v>401</v>
      </c>
      <c r="V199" s="233">
        <v>1</v>
      </c>
      <c r="W199" s="138">
        <v>1</v>
      </c>
      <c r="X199" s="295" t="s">
        <v>607</v>
      </c>
      <c r="Y199" s="194"/>
      <c r="Z199" s="194"/>
      <c r="AA199" s="160"/>
      <c r="AB199" s="212"/>
      <c r="AC199" s="194"/>
      <c r="AD199" s="230"/>
      <c r="AE199" s="160"/>
      <c r="AF199" s="160"/>
      <c r="AG199" s="226"/>
      <c r="AH199" s="228"/>
      <c r="AI199" s="160"/>
      <c r="AJ199" s="194"/>
      <c r="AK199" s="404"/>
      <c r="AL199" s="284"/>
      <c r="AM199" s="340"/>
      <c r="AN199" s="145"/>
      <c r="AO199" s="145"/>
    </row>
    <row r="200" spans="1:41" ht="31" customHeight="1" x14ac:dyDescent="0.45">
      <c r="A200" s="260"/>
      <c r="B200" s="169"/>
      <c r="C200" s="169"/>
      <c r="D200" s="160"/>
      <c r="E200" s="160"/>
      <c r="F200" s="160"/>
      <c r="G200" s="249"/>
      <c r="H200" s="178"/>
      <c r="I200" s="174"/>
      <c r="J200" s="254"/>
      <c r="K200" s="200"/>
      <c r="L200" s="200"/>
      <c r="M200" s="200"/>
      <c r="N200" s="200"/>
      <c r="O200" s="200"/>
      <c r="P200" s="205"/>
      <c r="Q200" s="205"/>
      <c r="R200" s="159"/>
      <c r="S200" s="218"/>
      <c r="T200" s="160"/>
      <c r="U200" s="159"/>
      <c r="V200" s="193"/>
      <c r="W200" s="139"/>
      <c r="X200" s="214"/>
      <c r="Y200" s="194"/>
      <c r="Z200" s="194"/>
      <c r="AA200" s="160"/>
      <c r="AB200" s="212"/>
      <c r="AC200" s="194"/>
      <c r="AD200" s="193"/>
      <c r="AE200" s="160"/>
      <c r="AF200" s="160"/>
      <c r="AG200" s="226"/>
      <c r="AH200" s="228"/>
      <c r="AI200" s="160"/>
      <c r="AJ200" s="194"/>
      <c r="AK200" s="157"/>
      <c r="AL200" s="285"/>
      <c r="AM200" s="340"/>
      <c r="AN200" s="145"/>
      <c r="AO200" s="145"/>
    </row>
    <row r="201" spans="1:41" ht="65.25" customHeight="1" x14ac:dyDescent="0.45">
      <c r="A201" s="260"/>
      <c r="B201" s="169"/>
      <c r="C201" s="187" t="s">
        <v>368</v>
      </c>
      <c r="D201" s="188"/>
      <c r="E201" s="188"/>
      <c r="F201" s="188"/>
      <c r="G201" s="188"/>
      <c r="H201" s="188"/>
      <c r="I201" s="188"/>
      <c r="J201" s="188"/>
      <c r="K201" s="188"/>
      <c r="L201" s="188"/>
      <c r="M201" s="188"/>
      <c r="N201" s="188"/>
      <c r="O201" s="189"/>
      <c r="P201" s="33">
        <f>+P197</f>
        <v>0.7</v>
      </c>
      <c r="Q201" s="33">
        <f>+Q197</f>
        <v>1.425</v>
      </c>
      <c r="R201" s="144"/>
      <c r="S201" s="144"/>
      <c r="T201" s="144"/>
      <c r="U201" s="144"/>
      <c r="V201" s="144"/>
      <c r="W201" s="144"/>
      <c r="X201" s="144"/>
      <c r="Y201" s="144"/>
      <c r="Z201" s="144"/>
      <c r="AA201" s="144"/>
      <c r="AB201" s="144"/>
      <c r="AC201" s="144"/>
      <c r="AD201" s="144"/>
      <c r="AE201" s="144"/>
      <c r="AF201" s="144"/>
      <c r="AG201" s="144"/>
      <c r="AH201" s="144"/>
      <c r="AI201" s="144"/>
      <c r="AJ201" s="144"/>
      <c r="AK201" s="144"/>
      <c r="AL201" s="144"/>
      <c r="AM201" s="144"/>
      <c r="AN201" s="144"/>
      <c r="AO201" s="144"/>
    </row>
    <row r="202" spans="1:41" ht="43.5" customHeight="1" x14ac:dyDescent="0.45">
      <c r="A202" s="260"/>
      <c r="B202" s="169"/>
      <c r="C202" s="169" t="s">
        <v>115</v>
      </c>
      <c r="D202" s="160" t="s">
        <v>162</v>
      </c>
      <c r="E202" s="160" t="s">
        <v>25</v>
      </c>
      <c r="F202" s="160" t="s">
        <v>219</v>
      </c>
      <c r="G202" s="249">
        <v>1200</v>
      </c>
      <c r="H202" s="266">
        <v>300</v>
      </c>
      <c r="I202" s="174">
        <v>200</v>
      </c>
      <c r="J202" s="252">
        <v>0</v>
      </c>
      <c r="K202" s="199">
        <v>0</v>
      </c>
      <c r="L202" s="199">
        <v>0</v>
      </c>
      <c r="M202" s="199">
        <v>0</v>
      </c>
      <c r="N202" s="199">
        <v>0</v>
      </c>
      <c r="O202" s="199">
        <f>+I202+M202</f>
        <v>200</v>
      </c>
      <c r="P202" s="203">
        <f>L202/H202</f>
        <v>0</v>
      </c>
      <c r="Q202" s="203">
        <f>+O202/G202</f>
        <v>0.16666666666666666</v>
      </c>
      <c r="R202" s="222" t="s">
        <v>547</v>
      </c>
      <c r="S202" s="217">
        <v>2021130010117</v>
      </c>
      <c r="T202" s="159" t="s">
        <v>269</v>
      </c>
      <c r="U202" s="84" t="s">
        <v>408</v>
      </c>
      <c r="V202" s="83">
        <v>1</v>
      </c>
      <c r="W202" s="86">
        <v>0</v>
      </c>
      <c r="X202" s="52" t="s">
        <v>583</v>
      </c>
      <c r="Y202" s="193">
        <v>30</v>
      </c>
      <c r="Z202" s="193">
        <v>0</v>
      </c>
      <c r="AA202" s="159" t="s">
        <v>27</v>
      </c>
      <c r="AB202" s="139">
        <v>300</v>
      </c>
      <c r="AC202" s="193">
        <v>0</v>
      </c>
      <c r="AD202" s="233" t="s">
        <v>590</v>
      </c>
      <c r="AE202" s="159" t="s">
        <v>488</v>
      </c>
      <c r="AF202" s="193" t="s">
        <v>28</v>
      </c>
      <c r="AG202" s="278">
        <v>200000000</v>
      </c>
      <c r="AH202" s="221">
        <v>0</v>
      </c>
      <c r="AI202" s="159" t="s">
        <v>283</v>
      </c>
      <c r="AJ202" s="193" t="s">
        <v>548</v>
      </c>
      <c r="AK202" s="297">
        <v>200000000</v>
      </c>
      <c r="AL202" s="283" t="s">
        <v>490</v>
      </c>
      <c r="AM202" s="285" t="s">
        <v>549</v>
      </c>
      <c r="AN202" s="154" t="s">
        <v>566</v>
      </c>
      <c r="AO202" s="145" t="s">
        <v>570</v>
      </c>
    </row>
    <row r="203" spans="1:41" ht="96" customHeight="1" x14ac:dyDescent="0.45">
      <c r="A203" s="260"/>
      <c r="B203" s="169"/>
      <c r="C203" s="169"/>
      <c r="D203" s="160"/>
      <c r="E203" s="160"/>
      <c r="F203" s="160"/>
      <c r="G203" s="249"/>
      <c r="H203" s="266"/>
      <c r="I203" s="174"/>
      <c r="J203" s="253"/>
      <c r="K203" s="208"/>
      <c r="L203" s="208"/>
      <c r="M203" s="208"/>
      <c r="N203" s="208"/>
      <c r="O203" s="208"/>
      <c r="P203" s="204"/>
      <c r="Q203" s="204"/>
      <c r="R203" s="222"/>
      <c r="S203" s="217"/>
      <c r="T203" s="160"/>
      <c r="U203" s="62" t="s">
        <v>437</v>
      </c>
      <c r="V203" s="73">
        <v>300</v>
      </c>
      <c r="W203" s="61">
        <v>0</v>
      </c>
      <c r="X203" s="61" t="s">
        <v>590</v>
      </c>
      <c r="Y203" s="194"/>
      <c r="Z203" s="194"/>
      <c r="AA203" s="160"/>
      <c r="AB203" s="212"/>
      <c r="AC203" s="194"/>
      <c r="AD203" s="230"/>
      <c r="AE203" s="160"/>
      <c r="AF203" s="194"/>
      <c r="AG203" s="279"/>
      <c r="AH203" s="296"/>
      <c r="AI203" s="160"/>
      <c r="AJ203" s="194"/>
      <c r="AK203" s="436"/>
      <c r="AL203" s="284"/>
      <c r="AM203" s="340"/>
      <c r="AN203" s="145"/>
      <c r="AO203" s="145"/>
    </row>
    <row r="204" spans="1:41" ht="76.5" customHeight="1" x14ac:dyDescent="0.45">
      <c r="A204" s="260"/>
      <c r="B204" s="169"/>
      <c r="C204" s="169"/>
      <c r="D204" s="160"/>
      <c r="E204" s="160"/>
      <c r="F204" s="160"/>
      <c r="G204" s="249"/>
      <c r="H204" s="266"/>
      <c r="I204" s="174"/>
      <c r="J204" s="253"/>
      <c r="K204" s="208"/>
      <c r="L204" s="208"/>
      <c r="M204" s="208"/>
      <c r="N204" s="208"/>
      <c r="O204" s="208"/>
      <c r="P204" s="204"/>
      <c r="Q204" s="204"/>
      <c r="R204" s="222"/>
      <c r="S204" s="217"/>
      <c r="T204" s="160"/>
      <c r="U204" s="247" t="s">
        <v>396</v>
      </c>
      <c r="V204" s="233">
        <v>1</v>
      </c>
      <c r="W204" s="138">
        <v>0</v>
      </c>
      <c r="X204" s="138" t="s">
        <v>581</v>
      </c>
      <c r="Y204" s="194"/>
      <c r="Z204" s="194"/>
      <c r="AA204" s="160"/>
      <c r="AB204" s="212"/>
      <c r="AC204" s="194"/>
      <c r="AD204" s="230"/>
      <c r="AE204" s="160"/>
      <c r="AF204" s="194"/>
      <c r="AG204" s="279"/>
      <c r="AH204" s="296"/>
      <c r="AI204" s="160"/>
      <c r="AJ204" s="194"/>
      <c r="AK204" s="436"/>
      <c r="AL204" s="284"/>
      <c r="AM204" s="340"/>
      <c r="AN204" s="145"/>
      <c r="AO204" s="145"/>
    </row>
    <row r="205" spans="1:41" ht="27.5" customHeight="1" x14ac:dyDescent="0.45">
      <c r="A205" s="260"/>
      <c r="B205" s="169"/>
      <c r="C205" s="169"/>
      <c r="D205" s="160"/>
      <c r="E205" s="160"/>
      <c r="F205" s="160"/>
      <c r="G205" s="249"/>
      <c r="H205" s="266"/>
      <c r="I205" s="174"/>
      <c r="J205" s="253"/>
      <c r="K205" s="208"/>
      <c r="L205" s="208"/>
      <c r="M205" s="208"/>
      <c r="N205" s="208"/>
      <c r="O205" s="208"/>
      <c r="P205" s="204"/>
      <c r="Q205" s="204"/>
      <c r="R205" s="222"/>
      <c r="S205" s="217"/>
      <c r="T205" s="160"/>
      <c r="U205" s="222"/>
      <c r="V205" s="230"/>
      <c r="W205" s="213"/>
      <c r="X205" s="213"/>
      <c r="Y205" s="194"/>
      <c r="Z205" s="194"/>
      <c r="AA205" s="160"/>
      <c r="AB205" s="212"/>
      <c r="AC205" s="194"/>
      <c r="AD205" s="193"/>
      <c r="AE205" s="160"/>
      <c r="AF205" s="194"/>
      <c r="AG205" s="279"/>
      <c r="AH205" s="296"/>
      <c r="AI205" s="160"/>
      <c r="AJ205" s="194"/>
      <c r="AK205" s="436"/>
      <c r="AL205" s="284"/>
      <c r="AM205" s="340"/>
      <c r="AN205" s="145"/>
      <c r="AO205" s="145"/>
    </row>
    <row r="206" spans="1:41" ht="22" hidden="1" customHeight="1" x14ac:dyDescent="0.45">
      <c r="A206" s="260"/>
      <c r="B206" s="169"/>
      <c r="C206" s="169"/>
      <c r="D206" s="160"/>
      <c r="E206" s="160"/>
      <c r="F206" s="160"/>
      <c r="G206" s="249"/>
      <c r="H206" s="266"/>
      <c r="I206" s="174"/>
      <c r="J206" s="254"/>
      <c r="K206" s="200"/>
      <c r="L206" s="200"/>
      <c r="M206" s="200"/>
      <c r="N206" s="200"/>
      <c r="O206" s="200"/>
      <c r="P206" s="205"/>
      <c r="Q206" s="205"/>
      <c r="R206" s="222"/>
      <c r="S206" s="217"/>
      <c r="T206" s="247"/>
      <c r="U206" s="222"/>
      <c r="V206" s="230"/>
      <c r="W206" s="112"/>
      <c r="X206" s="112"/>
      <c r="Y206" s="233"/>
      <c r="Z206" s="233"/>
      <c r="AA206" s="247"/>
      <c r="AB206" s="138"/>
      <c r="AC206" s="233"/>
      <c r="AD206" s="114"/>
      <c r="AE206" s="247"/>
      <c r="AF206" s="233"/>
      <c r="AG206" s="280"/>
      <c r="AH206" s="297"/>
      <c r="AI206" s="247"/>
      <c r="AJ206" s="233"/>
      <c r="AK206" s="134"/>
      <c r="AL206" s="284"/>
      <c r="AM206" s="336"/>
      <c r="AN206" s="100"/>
    </row>
    <row r="207" spans="1:41" ht="48.5" customHeight="1" x14ac:dyDescent="0.45">
      <c r="A207" s="260"/>
      <c r="B207" s="24"/>
      <c r="C207" s="187" t="s">
        <v>369</v>
      </c>
      <c r="D207" s="188"/>
      <c r="E207" s="188"/>
      <c r="F207" s="188"/>
      <c r="G207" s="188"/>
      <c r="H207" s="188"/>
      <c r="I207" s="188"/>
      <c r="J207" s="188"/>
      <c r="K207" s="188"/>
      <c r="L207" s="188"/>
      <c r="M207" s="188"/>
      <c r="N207" s="188"/>
      <c r="O207" s="189"/>
      <c r="P207" s="20">
        <f>+P202</f>
        <v>0</v>
      </c>
      <c r="Q207" s="20">
        <f>+Q202</f>
        <v>0.16666666666666666</v>
      </c>
      <c r="R207" s="144"/>
      <c r="S207" s="144"/>
      <c r="T207" s="144"/>
      <c r="U207" s="144"/>
      <c r="V207" s="144"/>
      <c r="W207" s="144"/>
      <c r="X207" s="144"/>
      <c r="Y207" s="144"/>
      <c r="Z207" s="144"/>
      <c r="AA207" s="144"/>
      <c r="AB207" s="144"/>
      <c r="AC207" s="144"/>
      <c r="AD207" s="144"/>
      <c r="AE207" s="144"/>
      <c r="AF207" s="144"/>
      <c r="AG207" s="144"/>
      <c r="AH207" s="144"/>
      <c r="AI207" s="144"/>
      <c r="AJ207" s="144"/>
      <c r="AK207" s="144"/>
      <c r="AL207" s="144"/>
      <c r="AM207" s="144"/>
      <c r="AN207" s="144"/>
      <c r="AO207" s="144"/>
    </row>
    <row r="208" spans="1:41" ht="45.5" customHeight="1" x14ac:dyDescent="0.45">
      <c r="A208" s="260"/>
      <c r="B208" s="261" t="s">
        <v>370</v>
      </c>
      <c r="C208" s="262"/>
      <c r="D208" s="262"/>
      <c r="E208" s="262"/>
      <c r="F208" s="262"/>
      <c r="G208" s="262"/>
      <c r="H208" s="262"/>
      <c r="I208" s="262"/>
      <c r="J208" s="262"/>
      <c r="K208" s="262"/>
      <c r="L208" s="262"/>
      <c r="M208" s="262"/>
      <c r="N208" s="262"/>
      <c r="O208" s="263"/>
      <c r="P208" s="25">
        <f>AVERAGE(P201,P207)</f>
        <v>0.35</v>
      </c>
      <c r="Q208" s="25">
        <f>AVERAGE(Q201,Q207)</f>
        <v>0.79583333333333339</v>
      </c>
      <c r="R208" s="144"/>
      <c r="S208" s="144"/>
      <c r="T208" s="144"/>
      <c r="U208" s="144"/>
      <c r="V208" s="144"/>
      <c r="W208" s="144"/>
      <c r="X208" s="144"/>
      <c r="Y208" s="144"/>
      <c r="Z208" s="144"/>
      <c r="AA208" s="144"/>
      <c r="AB208" s="144"/>
      <c r="AC208" s="144"/>
      <c r="AD208" s="144"/>
      <c r="AE208" s="144"/>
      <c r="AF208" s="144"/>
      <c r="AG208" s="144"/>
      <c r="AH208" s="144"/>
      <c r="AI208" s="144"/>
      <c r="AJ208" s="144"/>
      <c r="AK208" s="144"/>
      <c r="AL208" s="144"/>
      <c r="AM208" s="144"/>
      <c r="AN208" s="144"/>
      <c r="AO208" s="144"/>
    </row>
    <row r="209" spans="1:41" ht="67.5" customHeight="1" x14ac:dyDescent="0.45">
      <c r="A209" s="260"/>
      <c r="B209" s="171" t="s">
        <v>116</v>
      </c>
      <c r="C209" s="169" t="s">
        <v>117</v>
      </c>
      <c r="D209" s="160" t="s">
        <v>163</v>
      </c>
      <c r="E209" s="160" t="s">
        <v>25</v>
      </c>
      <c r="F209" s="160" t="s">
        <v>220</v>
      </c>
      <c r="G209" s="249">
        <v>200</v>
      </c>
      <c r="H209" s="178">
        <v>100</v>
      </c>
      <c r="I209" s="174" t="s">
        <v>25</v>
      </c>
      <c r="J209" s="252">
        <v>0</v>
      </c>
      <c r="K209" s="199">
        <v>0</v>
      </c>
      <c r="L209" s="199">
        <v>100</v>
      </c>
      <c r="M209" s="199">
        <v>0</v>
      </c>
      <c r="N209" s="174">
        <v>0</v>
      </c>
      <c r="O209" s="199">
        <v>100</v>
      </c>
      <c r="P209" s="203">
        <f>L209/H209</f>
        <v>1</v>
      </c>
      <c r="Q209" s="203">
        <f>+O209/G209</f>
        <v>0.5</v>
      </c>
      <c r="R209" s="273" t="s">
        <v>550</v>
      </c>
      <c r="S209" s="237">
        <v>2021130010131</v>
      </c>
      <c r="T209" s="238" t="s">
        <v>275</v>
      </c>
      <c r="U209" s="52" t="s">
        <v>412</v>
      </c>
      <c r="V209" s="86">
        <v>1</v>
      </c>
      <c r="W209" s="86">
        <v>1</v>
      </c>
      <c r="X209" s="52" t="s">
        <v>583</v>
      </c>
      <c r="Y209" s="139">
        <v>30</v>
      </c>
      <c r="Z209" s="139">
        <v>26</v>
      </c>
      <c r="AA209" s="214" t="s">
        <v>27</v>
      </c>
      <c r="AB209" s="139">
        <v>100</v>
      </c>
      <c r="AC209" s="139">
        <v>100</v>
      </c>
      <c r="AD209" s="138" t="s">
        <v>590</v>
      </c>
      <c r="AE209" s="214" t="s">
        <v>488</v>
      </c>
      <c r="AF209" s="214" t="s">
        <v>28</v>
      </c>
      <c r="AG209" s="245">
        <v>350000000</v>
      </c>
      <c r="AH209" s="234">
        <v>175000000</v>
      </c>
      <c r="AI209" s="159" t="s">
        <v>283</v>
      </c>
      <c r="AJ209" s="159" t="s">
        <v>551</v>
      </c>
      <c r="AK209" s="422">
        <v>350000000</v>
      </c>
      <c r="AL209" s="283" t="s">
        <v>490</v>
      </c>
      <c r="AM209" s="341" t="s">
        <v>552</v>
      </c>
      <c r="AN209" s="154" t="s">
        <v>566</v>
      </c>
      <c r="AO209" s="145" t="s">
        <v>577</v>
      </c>
    </row>
    <row r="210" spans="1:41" ht="58.5" customHeight="1" x14ac:dyDescent="0.45">
      <c r="A210" s="260"/>
      <c r="B210" s="172"/>
      <c r="C210" s="169"/>
      <c r="D210" s="160"/>
      <c r="E210" s="160"/>
      <c r="F210" s="160"/>
      <c r="G210" s="249"/>
      <c r="H210" s="178"/>
      <c r="I210" s="174"/>
      <c r="J210" s="253"/>
      <c r="K210" s="208"/>
      <c r="L210" s="208"/>
      <c r="M210" s="208"/>
      <c r="N210" s="174"/>
      <c r="O210" s="208"/>
      <c r="P210" s="204"/>
      <c r="Q210" s="204"/>
      <c r="R210" s="273"/>
      <c r="S210" s="237"/>
      <c r="T210" s="239"/>
      <c r="U210" s="53" t="s">
        <v>438</v>
      </c>
      <c r="V210" s="61">
        <v>100</v>
      </c>
      <c r="W210" s="61">
        <v>100</v>
      </c>
      <c r="X210" s="53" t="s">
        <v>590</v>
      </c>
      <c r="Y210" s="212"/>
      <c r="Z210" s="212"/>
      <c r="AA210" s="162"/>
      <c r="AB210" s="212"/>
      <c r="AC210" s="212"/>
      <c r="AD210" s="213"/>
      <c r="AE210" s="162"/>
      <c r="AF210" s="162"/>
      <c r="AG210" s="246"/>
      <c r="AH210" s="228"/>
      <c r="AI210" s="160"/>
      <c r="AJ210" s="194"/>
      <c r="AK210" s="404"/>
      <c r="AL210" s="284"/>
      <c r="AM210" s="342"/>
      <c r="AN210" s="145"/>
      <c r="AO210" s="145"/>
    </row>
    <row r="211" spans="1:41" ht="56.25" customHeight="1" x14ac:dyDescent="0.45">
      <c r="A211" s="260"/>
      <c r="B211" s="172"/>
      <c r="C211" s="169"/>
      <c r="D211" s="160"/>
      <c r="E211" s="160"/>
      <c r="F211" s="160"/>
      <c r="G211" s="249"/>
      <c r="H211" s="178"/>
      <c r="I211" s="174"/>
      <c r="J211" s="253"/>
      <c r="K211" s="208"/>
      <c r="L211" s="208"/>
      <c r="M211" s="208"/>
      <c r="N211" s="174"/>
      <c r="O211" s="208"/>
      <c r="P211" s="204"/>
      <c r="Q211" s="204"/>
      <c r="R211" s="273"/>
      <c r="S211" s="237"/>
      <c r="T211" s="239"/>
      <c r="U211" s="295" t="s">
        <v>396</v>
      </c>
      <c r="V211" s="138">
        <v>1</v>
      </c>
      <c r="W211" s="138">
        <v>1</v>
      </c>
      <c r="X211" s="295" t="s">
        <v>581</v>
      </c>
      <c r="Y211" s="212"/>
      <c r="Z211" s="212"/>
      <c r="AA211" s="162"/>
      <c r="AB211" s="212"/>
      <c r="AC211" s="212"/>
      <c r="AD211" s="213"/>
      <c r="AE211" s="162"/>
      <c r="AF211" s="162"/>
      <c r="AG211" s="246"/>
      <c r="AH211" s="228"/>
      <c r="AI211" s="160"/>
      <c r="AJ211" s="194"/>
      <c r="AK211" s="404"/>
      <c r="AL211" s="284"/>
      <c r="AM211" s="342"/>
      <c r="AN211" s="145"/>
      <c r="AO211" s="145"/>
    </row>
    <row r="212" spans="1:41" ht="38.25" customHeight="1" x14ac:dyDescent="0.45">
      <c r="A212" s="260"/>
      <c r="B212" s="172"/>
      <c r="C212" s="169"/>
      <c r="D212" s="160"/>
      <c r="E212" s="160"/>
      <c r="F212" s="160"/>
      <c r="G212" s="249"/>
      <c r="H212" s="178"/>
      <c r="I212" s="174"/>
      <c r="J212" s="254"/>
      <c r="K212" s="200"/>
      <c r="L212" s="200"/>
      <c r="M212" s="200"/>
      <c r="N212" s="174"/>
      <c r="O212" s="200"/>
      <c r="P212" s="205"/>
      <c r="Q212" s="205"/>
      <c r="R212" s="214"/>
      <c r="S212" s="215"/>
      <c r="T212" s="239"/>
      <c r="U212" s="214"/>
      <c r="V212" s="139"/>
      <c r="W212" s="139"/>
      <c r="X212" s="214"/>
      <c r="Y212" s="212"/>
      <c r="Z212" s="212"/>
      <c r="AA212" s="162"/>
      <c r="AB212" s="212"/>
      <c r="AC212" s="212"/>
      <c r="AD212" s="139"/>
      <c r="AE212" s="162"/>
      <c r="AF212" s="162"/>
      <c r="AG212" s="246"/>
      <c r="AH212" s="228"/>
      <c r="AI212" s="160"/>
      <c r="AJ212" s="194"/>
      <c r="AK212" s="157"/>
      <c r="AL212" s="285"/>
      <c r="AM212" s="342"/>
      <c r="AN212" s="145"/>
      <c r="AO212" s="145"/>
    </row>
    <row r="213" spans="1:41" ht="38.25" customHeight="1" x14ac:dyDescent="0.45">
      <c r="A213" s="260"/>
      <c r="B213" s="173"/>
      <c r="C213" s="187" t="s">
        <v>377</v>
      </c>
      <c r="D213" s="188"/>
      <c r="E213" s="188"/>
      <c r="F213" s="188"/>
      <c r="G213" s="188"/>
      <c r="H213" s="188"/>
      <c r="I213" s="188"/>
      <c r="J213" s="188"/>
      <c r="K213" s="188"/>
      <c r="L213" s="188"/>
      <c r="M213" s="188"/>
      <c r="N213" s="188"/>
      <c r="O213" s="189"/>
      <c r="P213" s="20">
        <f>+P209</f>
        <v>1</v>
      </c>
      <c r="Q213" s="20">
        <f>+Q209</f>
        <v>0.5</v>
      </c>
      <c r="R213" s="144"/>
      <c r="S213" s="144"/>
      <c r="T213" s="144"/>
      <c r="U213" s="144"/>
      <c r="V213" s="144"/>
      <c r="W213" s="144"/>
      <c r="X213" s="144"/>
      <c r="Y213" s="144"/>
      <c r="Z213" s="144"/>
      <c r="AA213" s="144"/>
      <c r="AB213" s="144"/>
      <c r="AC213" s="144"/>
      <c r="AD213" s="144"/>
      <c r="AE213" s="144"/>
      <c r="AF213" s="144"/>
      <c r="AG213" s="144"/>
      <c r="AH213" s="144"/>
      <c r="AI213" s="144"/>
      <c r="AJ213" s="144"/>
      <c r="AK213" s="144"/>
      <c r="AL213" s="144"/>
      <c r="AM213" s="144"/>
      <c r="AN213" s="144"/>
      <c r="AO213" s="144"/>
    </row>
    <row r="214" spans="1:41" ht="59.25" customHeight="1" x14ac:dyDescent="0.45">
      <c r="A214" s="260"/>
      <c r="B214" s="261" t="s">
        <v>371</v>
      </c>
      <c r="C214" s="262"/>
      <c r="D214" s="262"/>
      <c r="E214" s="262"/>
      <c r="F214" s="262"/>
      <c r="G214" s="262"/>
      <c r="H214" s="262"/>
      <c r="I214" s="262"/>
      <c r="J214" s="262"/>
      <c r="K214" s="262"/>
      <c r="L214" s="262"/>
      <c r="M214" s="262"/>
      <c r="N214" s="262"/>
      <c r="O214" s="263"/>
      <c r="P214" s="25">
        <f>+P213</f>
        <v>1</v>
      </c>
      <c r="Q214" s="25">
        <f>+Q213</f>
        <v>0.5</v>
      </c>
      <c r="R214" s="144"/>
      <c r="S214" s="144"/>
      <c r="T214" s="144"/>
      <c r="U214" s="144"/>
      <c r="V214" s="144"/>
      <c r="W214" s="144"/>
      <c r="X214" s="144"/>
      <c r="Y214" s="144"/>
      <c r="Z214" s="144"/>
      <c r="AA214" s="144"/>
      <c r="AB214" s="144"/>
      <c r="AC214" s="144"/>
      <c r="AD214" s="144"/>
      <c r="AE214" s="144"/>
      <c r="AF214" s="144"/>
      <c r="AG214" s="144"/>
      <c r="AH214" s="144"/>
      <c r="AI214" s="144"/>
      <c r="AJ214" s="144"/>
      <c r="AK214" s="144"/>
      <c r="AL214" s="144"/>
      <c r="AM214" s="144"/>
      <c r="AN214" s="144"/>
      <c r="AO214" s="144"/>
    </row>
    <row r="215" spans="1:41" ht="54.75" customHeight="1" x14ac:dyDescent="0.45">
      <c r="A215" s="260"/>
      <c r="B215" s="171" t="s">
        <v>118</v>
      </c>
      <c r="C215" s="169" t="s">
        <v>119</v>
      </c>
      <c r="D215" s="160" t="s">
        <v>164</v>
      </c>
      <c r="E215" s="160" t="s">
        <v>178</v>
      </c>
      <c r="F215" s="160" t="s">
        <v>221</v>
      </c>
      <c r="G215" s="249">
        <v>400</v>
      </c>
      <c r="H215" s="178">
        <v>100</v>
      </c>
      <c r="I215" s="174" t="s">
        <v>25</v>
      </c>
      <c r="J215" s="252">
        <v>0</v>
      </c>
      <c r="K215" s="199">
        <v>0</v>
      </c>
      <c r="L215" s="199">
        <v>80</v>
      </c>
      <c r="M215" s="199">
        <v>0</v>
      </c>
      <c r="N215" s="174">
        <v>0</v>
      </c>
      <c r="O215" s="199">
        <v>80</v>
      </c>
      <c r="P215" s="203">
        <f>L215/H215</f>
        <v>0.8</v>
      </c>
      <c r="Q215" s="203">
        <f>+O215/G215</f>
        <v>0.2</v>
      </c>
      <c r="R215" s="273" t="s">
        <v>553</v>
      </c>
      <c r="S215" s="237">
        <v>2021130010132</v>
      </c>
      <c r="T215" s="214" t="s">
        <v>276</v>
      </c>
      <c r="U215" s="52" t="s">
        <v>386</v>
      </c>
      <c r="V215" s="86">
        <v>1</v>
      </c>
      <c r="W215" s="86">
        <v>1</v>
      </c>
      <c r="X215" s="52" t="s">
        <v>583</v>
      </c>
      <c r="Y215" s="139">
        <v>30</v>
      </c>
      <c r="Z215" s="139">
        <v>20</v>
      </c>
      <c r="AA215" s="214" t="s">
        <v>27</v>
      </c>
      <c r="AB215" s="139">
        <v>100</v>
      </c>
      <c r="AC215" s="139">
        <v>80</v>
      </c>
      <c r="AD215" s="138" t="s">
        <v>590</v>
      </c>
      <c r="AE215" s="214" t="s">
        <v>488</v>
      </c>
      <c r="AF215" s="214" t="s">
        <v>28</v>
      </c>
      <c r="AG215" s="245">
        <v>250000000</v>
      </c>
      <c r="AH215" s="234">
        <v>125000000</v>
      </c>
      <c r="AI215" s="159" t="s">
        <v>283</v>
      </c>
      <c r="AJ215" s="159" t="s">
        <v>555</v>
      </c>
      <c r="AK215" s="422">
        <v>250000000</v>
      </c>
      <c r="AL215" s="283" t="s">
        <v>490</v>
      </c>
      <c r="AM215" s="285" t="s">
        <v>556</v>
      </c>
      <c r="AN215" s="154" t="s">
        <v>566</v>
      </c>
      <c r="AO215" s="156" t="s">
        <v>571</v>
      </c>
    </row>
    <row r="216" spans="1:41" ht="51" customHeight="1" x14ac:dyDescent="0.45">
      <c r="A216" s="260"/>
      <c r="B216" s="172"/>
      <c r="C216" s="169"/>
      <c r="D216" s="160"/>
      <c r="E216" s="160"/>
      <c r="F216" s="160"/>
      <c r="G216" s="249"/>
      <c r="H216" s="178"/>
      <c r="I216" s="174"/>
      <c r="J216" s="253"/>
      <c r="K216" s="208"/>
      <c r="L216" s="208"/>
      <c r="M216" s="208"/>
      <c r="N216" s="174"/>
      <c r="O216" s="208"/>
      <c r="P216" s="204"/>
      <c r="Q216" s="204"/>
      <c r="R216" s="273"/>
      <c r="S216" s="237"/>
      <c r="T216" s="162"/>
      <c r="U216" s="53" t="s">
        <v>439</v>
      </c>
      <c r="V216" s="61">
        <v>100</v>
      </c>
      <c r="W216" s="61">
        <v>80</v>
      </c>
      <c r="X216" s="53" t="s">
        <v>590</v>
      </c>
      <c r="Y216" s="212"/>
      <c r="Z216" s="212"/>
      <c r="AA216" s="162"/>
      <c r="AB216" s="212"/>
      <c r="AC216" s="212"/>
      <c r="AD216" s="213"/>
      <c r="AE216" s="162"/>
      <c r="AF216" s="162"/>
      <c r="AG216" s="246"/>
      <c r="AH216" s="228"/>
      <c r="AI216" s="160"/>
      <c r="AJ216" s="194"/>
      <c r="AK216" s="404"/>
      <c r="AL216" s="284"/>
      <c r="AM216" s="340"/>
      <c r="AN216" s="145"/>
      <c r="AO216" s="156"/>
    </row>
    <row r="217" spans="1:41" ht="57" customHeight="1" x14ac:dyDescent="0.45">
      <c r="A217" s="260"/>
      <c r="B217" s="172"/>
      <c r="C217" s="169"/>
      <c r="D217" s="160"/>
      <c r="E217" s="160"/>
      <c r="F217" s="160"/>
      <c r="G217" s="249"/>
      <c r="H217" s="178"/>
      <c r="I217" s="174"/>
      <c r="J217" s="253"/>
      <c r="K217" s="208"/>
      <c r="L217" s="208"/>
      <c r="M217" s="208"/>
      <c r="N217" s="174"/>
      <c r="O217" s="208"/>
      <c r="P217" s="204"/>
      <c r="Q217" s="204"/>
      <c r="R217" s="273"/>
      <c r="S217" s="237"/>
      <c r="T217" s="162"/>
      <c r="U217" s="295" t="s">
        <v>554</v>
      </c>
      <c r="V217" s="138">
        <v>1</v>
      </c>
      <c r="W217" s="138">
        <v>1</v>
      </c>
      <c r="X217" s="295" t="s">
        <v>581</v>
      </c>
      <c r="Y217" s="212"/>
      <c r="Z217" s="212"/>
      <c r="AA217" s="162"/>
      <c r="AB217" s="212"/>
      <c r="AC217" s="212"/>
      <c r="AD217" s="213"/>
      <c r="AE217" s="162"/>
      <c r="AF217" s="162"/>
      <c r="AG217" s="246"/>
      <c r="AH217" s="228"/>
      <c r="AI217" s="160"/>
      <c r="AJ217" s="194"/>
      <c r="AK217" s="404"/>
      <c r="AL217" s="284"/>
      <c r="AM217" s="340"/>
      <c r="AN217" s="145"/>
      <c r="AO217" s="156"/>
    </row>
    <row r="218" spans="1:41" ht="18.5" customHeight="1" x14ac:dyDescent="0.45">
      <c r="A218" s="260"/>
      <c r="B218" s="172"/>
      <c r="C218" s="169"/>
      <c r="D218" s="160"/>
      <c r="E218" s="160"/>
      <c r="F218" s="160"/>
      <c r="G218" s="249"/>
      <c r="H218" s="178"/>
      <c r="I218" s="174"/>
      <c r="J218" s="254"/>
      <c r="K218" s="200"/>
      <c r="L218" s="200"/>
      <c r="M218" s="200"/>
      <c r="N218" s="174"/>
      <c r="O218" s="200"/>
      <c r="P218" s="205"/>
      <c r="Q218" s="205"/>
      <c r="R218" s="214"/>
      <c r="S218" s="215"/>
      <c r="T218" s="162"/>
      <c r="U218" s="214"/>
      <c r="V218" s="139"/>
      <c r="W218" s="139"/>
      <c r="X218" s="214"/>
      <c r="Y218" s="212"/>
      <c r="Z218" s="212"/>
      <c r="AA218" s="162"/>
      <c r="AB218" s="212"/>
      <c r="AC218" s="212"/>
      <c r="AD218" s="139"/>
      <c r="AE218" s="162"/>
      <c r="AF218" s="162"/>
      <c r="AG218" s="246"/>
      <c r="AH218" s="228"/>
      <c r="AI218" s="160"/>
      <c r="AJ218" s="194"/>
      <c r="AK218" s="157"/>
      <c r="AL218" s="285"/>
      <c r="AM218" s="340"/>
      <c r="AN218" s="145"/>
      <c r="AO218" s="156"/>
    </row>
    <row r="219" spans="1:41" ht="45" customHeight="1" x14ac:dyDescent="0.45">
      <c r="A219" s="260"/>
      <c r="B219" s="173"/>
      <c r="C219" s="187" t="s">
        <v>378</v>
      </c>
      <c r="D219" s="188"/>
      <c r="E219" s="188"/>
      <c r="F219" s="188"/>
      <c r="G219" s="188"/>
      <c r="H219" s="188"/>
      <c r="I219" s="188"/>
      <c r="J219" s="188"/>
      <c r="K219" s="188"/>
      <c r="L219" s="188"/>
      <c r="M219" s="188"/>
      <c r="N219" s="188"/>
      <c r="O219" s="189"/>
      <c r="P219" s="20">
        <f>+P215</f>
        <v>0.8</v>
      </c>
      <c r="Q219" s="20">
        <f>+Q215</f>
        <v>0.2</v>
      </c>
      <c r="R219" s="150"/>
      <c r="S219" s="151"/>
      <c r="T219" s="151"/>
      <c r="U219" s="151"/>
      <c r="V219" s="151"/>
      <c r="W219" s="151"/>
      <c r="X219" s="151"/>
      <c r="Y219" s="151"/>
      <c r="Z219" s="151"/>
      <c r="AA219" s="151"/>
      <c r="AB219" s="151"/>
      <c r="AC219" s="151"/>
      <c r="AD219" s="151"/>
      <c r="AE219" s="151"/>
      <c r="AF219" s="151"/>
      <c r="AG219" s="151"/>
      <c r="AH219" s="151"/>
      <c r="AI219" s="151"/>
      <c r="AJ219" s="151"/>
      <c r="AK219" s="151"/>
      <c r="AL219" s="151"/>
      <c r="AM219" s="151"/>
      <c r="AN219" s="151"/>
      <c r="AO219" s="151"/>
    </row>
    <row r="220" spans="1:41" ht="48.5" customHeight="1" x14ac:dyDescent="0.45">
      <c r="A220" s="260"/>
      <c r="B220" s="261" t="s">
        <v>372</v>
      </c>
      <c r="C220" s="262"/>
      <c r="D220" s="262"/>
      <c r="E220" s="262"/>
      <c r="F220" s="262"/>
      <c r="G220" s="262"/>
      <c r="H220" s="262"/>
      <c r="I220" s="262"/>
      <c r="J220" s="262"/>
      <c r="K220" s="262"/>
      <c r="L220" s="262"/>
      <c r="M220" s="262"/>
      <c r="N220" s="262"/>
      <c r="O220" s="263"/>
      <c r="P220" s="25">
        <f>+P219</f>
        <v>0.8</v>
      </c>
      <c r="Q220" s="25">
        <f>+Q219</f>
        <v>0.2</v>
      </c>
      <c r="R220" s="152"/>
      <c r="S220" s="153"/>
      <c r="T220" s="153"/>
      <c r="U220" s="153"/>
      <c r="V220" s="153"/>
      <c r="W220" s="153"/>
      <c r="X220" s="153"/>
      <c r="Y220" s="153"/>
      <c r="Z220" s="153"/>
      <c r="AA220" s="153"/>
      <c r="AB220" s="153"/>
      <c r="AC220" s="153"/>
      <c r="AD220" s="153"/>
      <c r="AE220" s="153"/>
      <c r="AF220" s="153"/>
      <c r="AG220" s="153"/>
      <c r="AH220" s="153"/>
      <c r="AI220" s="153"/>
      <c r="AJ220" s="153"/>
      <c r="AK220" s="153"/>
      <c r="AL220" s="153"/>
      <c r="AM220" s="153"/>
      <c r="AN220" s="153"/>
      <c r="AO220" s="153"/>
    </row>
    <row r="221" spans="1:41" ht="49.5" customHeight="1" x14ac:dyDescent="0.45">
      <c r="A221" s="260"/>
      <c r="B221" s="171" t="s">
        <v>120</v>
      </c>
      <c r="C221" s="171" t="s">
        <v>121</v>
      </c>
      <c r="D221" s="247" t="s">
        <v>557</v>
      </c>
      <c r="E221" s="247" t="s">
        <v>25</v>
      </c>
      <c r="F221" s="247" t="s">
        <v>312</v>
      </c>
      <c r="G221" s="303">
        <v>4</v>
      </c>
      <c r="H221" s="178" t="s">
        <v>320</v>
      </c>
      <c r="I221" s="199" t="s">
        <v>25</v>
      </c>
      <c r="J221" s="174" t="s">
        <v>320</v>
      </c>
      <c r="K221" s="174" t="s">
        <v>320</v>
      </c>
      <c r="L221" s="174" t="s">
        <v>320</v>
      </c>
      <c r="M221" s="174" t="s">
        <v>320</v>
      </c>
      <c r="N221" s="174" t="s">
        <v>320</v>
      </c>
      <c r="O221" s="174" t="s">
        <v>25</v>
      </c>
      <c r="P221" s="417">
        <v>0</v>
      </c>
      <c r="Q221" s="175">
        <v>0</v>
      </c>
      <c r="R221" s="144" t="s">
        <v>313</v>
      </c>
      <c r="S221" s="350">
        <v>2021130010120</v>
      </c>
      <c r="T221" s="144" t="s">
        <v>314</v>
      </c>
      <c r="U221" s="53" t="s">
        <v>386</v>
      </c>
      <c r="V221" s="61" t="s">
        <v>320</v>
      </c>
      <c r="W221" s="61" t="s">
        <v>320</v>
      </c>
      <c r="X221" s="61" t="s">
        <v>320</v>
      </c>
      <c r="Y221" s="178" t="s">
        <v>317</v>
      </c>
      <c r="Z221" s="178" t="s">
        <v>317</v>
      </c>
      <c r="AA221" s="144" t="s">
        <v>27</v>
      </c>
      <c r="AB221" s="178" t="s">
        <v>320</v>
      </c>
      <c r="AC221" s="178" t="s">
        <v>320</v>
      </c>
      <c r="AD221" s="201" t="s">
        <v>320</v>
      </c>
      <c r="AE221" s="144" t="s">
        <v>488</v>
      </c>
      <c r="AF221" s="178" t="s">
        <v>28</v>
      </c>
      <c r="AG221" s="419">
        <v>0</v>
      </c>
      <c r="AH221" s="420" t="s">
        <v>320</v>
      </c>
      <c r="AI221" s="144" t="s">
        <v>320</v>
      </c>
      <c r="AJ221" s="421" t="s">
        <v>320</v>
      </c>
      <c r="AK221" s="443" t="s">
        <v>320</v>
      </c>
      <c r="AL221" s="161" t="s">
        <v>558</v>
      </c>
      <c r="AM221" s="150" t="s">
        <v>559</v>
      </c>
      <c r="AN221" s="156" t="s">
        <v>563</v>
      </c>
      <c r="AO221" s="145" t="s">
        <v>571</v>
      </c>
    </row>
    <row r="222" spans="1:41" ht="58.4" customHeight="1" x14ac:dyDescent="0.45">
      <c r="A222" s="260"/>
      <c r="B222" s="172"/>
      <c r="C222" s="172"/>
      <c r="D222" s="222"/>
      <c r="E222" s="222"/>
      <c r="F222" s="222"/>
      <c r="G222" s="210"/>
      <c r="H222" s="178"/>
      <c r="I222" s="208"/>
      <c r="J222" s="174"/>
      <c r="K222" s="174"/>
      <c r="L222" s="174"/>
      <c r="M222" s="174"/>
      <c r="N222" s="174"/>
      <c r="O222" s="174"/>
      <c r="P222" s="417"/>
      <c r="Q222" s="175"/>
      <c r="R222" s="144"/>
      <c r="S222" s="350"/>
      <c r="T222" s="144"/>
      <c r="U222" s="53" t="s">
        <v>440</v>
      </c>
      <c r="V222" s="61" t="s">
        <v>320</v>
      </c>
      <c r="W222" s="61" t="s">
        <v>320</v>
      </c>
      <c r="X222" s="61" t="s">
        <v>320</v>
      </c>
      <c r="Y222" s="178"/>
      <c r="Z222" s="178"/>
      <c r="AA222" s="144"/>
      <c r="AB222" s="178"/>
      <c r="AC222" s="178"/>
      <c r="AD222" s="265"/>
      <c r="AE222" s="144"/>
      <c r="AF222" s="178"/>
      <c r="AG222" s="419"/>
      <c r="AH222" s="420"/>
      <c r="AI222" s="144"/>
      <c r="AJ222" s="421"/>
      <c r="AK222" s="444"/>
      <c r="AL222" s="161"/>
      <c r="AM222" s="335"/>
      <c r="AN222" s="156"/>
      <c r="AO222" s="145"/>
    </row>
    <row r="223" spans="1:41" ht="58.4" customHeight="1" x14ac:dyDescent="0.45">
      <c r="A223" s="260"/>
      <c r="B223" s="172"/>
      <c r="C223" s="172"/>
      <c r="D223" s="222"/>
      <c r="E223" s="222"/>
      <c r="F223" s="222"/>
      <c r="G223" s="210"/>
      <c r="H223" s="178"/>
      <c r="I223" s="208"/>
      <c r="J223" s="174"/>
      <c r="K223" s="174"/>
      <c r="L223" s="174"/>
      <c r="M223" s="174"/>
      <c r="N223" s="174"/>
      <c r="O223" s="174"/>
      <c r="P223" s="417"/>
      <c r="Q223" s="175"/>
      <c r="R223" s="144"/>
      <c r="S223" s="350"/>
      <c r="T223" s="144"/>
      <c r="U223" s="295" t="s">
        <v>407</v>
      </c>
      <c r="V223" s="138" t="s">
        <v>320</v>
      </c>
      <c r="W223" s="138" t="s">
        <v>320</v>
      </c>
      <c r="X223" s="138" t="s">
        <v>320</v>
      </c>
      <c r="Y223" s="178"/>
      <c r="Z223" s="178"/>
      <c r="AA223" s="144"/>
      <c r="AB223" s="178"/>
      <c r="AC223" s="178"/>
      <c r="AD223" s="265"/>
      <c r="AE223" s="144"/>
      <c r="AF223" s="178"/>
      <c r="AG223" s="419"/>
      <c r="AH223" s="420"/>
      <c r="AI223" s="144"/>
      <c r="AJ223" s="421"/>
      <c r="AK223" s="444"/>
      <c r="AL223" s="161"/>
      <c r="AM223" s="335"/>
      <c r="AN223" s="156"/>
      <c r="AO223" s="145"/>
    </row>
    <row r="224" spans="1:41" ht="78" customHeight="1" x14ac:dyDescent="0.45">
      <c r="A224" s="260"/>
      <c r="B224" s="172"/>
      <c r="C224" s="172"/>
      <c r="D224" s="222"/>
      <c r="E224" s="222"/>
      <c r="F224" s="222"/>
      <c r="G224" s="210"/>
      <c r="H224" s="178"/>
      <c r="I224" s="200"/>
      <c r="J224" s="174"/>
      <c r="K224" s="174"/>
      <c r="L224" s="174"/>
      <c r="M224" s="174"/>
      <c r="N224" s="174"/>
      <c r="O224" s="174"/>
      <c r="P224" s="417"/>
      <c r="Q224" s="175"/>
      <c r="R224" s="144"/>
      <c r="S224" s="350"/>
      <c r="T224" s="144"/>
      <c r="U224" s="214"/>
      <c r="V224" s="139"/>
      <c r="W224" s="139"/>
      <c r="X224" s="139"/>
      <c r="Y224" s="178"/>
      <c r="Z224" s="178"/>
      <c r="AA224" s="144"/>
      <c r="AB224" s="178"/>
      <c r="AC224" s="178"/>
      <c r="AD224" s="202"/>
      <c r="AE224" s="144"/>
      <c r="AF224" s="178"/>
      <c r="AG224" s="419"/>
      <c r="AH224" s="420"/>
      <c r="AI224" s="144"/>
      <c r="AJ224" s="421"/>
      <c r="AK224" s="445"/>
      <c r="AL224" s="161"/>
      <c r="AM224" s="335"/>
      <c r="AN224" s="156"/>
      <c r="AO224" s="145"/>
    </row>
    <row r="225" spans="1:41" ht="61.5" customHeight="1" x14ac:dyDescent="0.45">
      <c r="A225" s="260"/>
      <c r="B225" s="172"/>
      <c r="C225" s="172"/>
      <c r="D225" s="222"/>
      <c r="E225" s="222"/>
      <c r="F225" s="222"/>
      <c r="G225" s="210"/>
      <c r="H225" s="178">
        <v>1</v>
      </c>
      <c r="I225" s="199" t="s">
        <v>320</v>
      </c>
      <c r="J225" s="258">
        <v>0</v>
      </c>
      <c r="K225" s="174">
        <v>0</v>
      </c>
      <c r="L225" s="174">
        <v>1</v>
      </c>
      <c r="M225" s="174">
        <v>0</v>
      </c>
      <c r="N225" s="174">
        <v>0</v>
      </c>
      <c r="O225" s="174">
        <v>1</v>
      </c>
      <c r="P225" s="175">
        <f>L225/H225</f>
        <v>1</v>
      </c>
      <c r="Q225" s="175">
        <f>+O225/G221</f>
        <v>0.25</v>
      </c>
      <c r="R225" s="162" t="s">
        <v>293</v>
      </c>
      <c r="S225" s="216">
        <v>2022130010005</v>
      </c>
      <c r="T225" s="295" t="s">
        <v>295</v>
      </c>
      <c r="U225" s="80" t="s">
        <v>392</v>
      </c>
      <c r="V225" s="61">
        <v>1</v>
      </c>
      <c r="W225" s="61">
        <v>1</v>
      </c>
      <c r="X225" s="53" t="s">
        <v>583</v>
      </c>
      <c r="Y225" s="178">
        <v>30</v>
      </c>
      <c r="Z225" s="178">
        <v>25</v>
      </c>
      <c r="AA225" s="144" t="s">
        <v>27</v>
      </c>
      <c r="AB225" s="178">
        <v>120</v>
      </c>
      <c r="AC225" s="178">
        <v>120</v>
      </c>
      <c r="AD225" s="201" t="s">
        <v>590</v>
      </c>
      <c r="AE225" s="144" t="s">
        <v>488</v>
      </c>
      <c r="AF225" s="178" t="s">
        <v>28</v>
      </c>
      <c r="AG225" s="419">
        <v>200000000</v>
      </c>
      <c r="AH225" s="354">
        <v>100000000</v>
      </c>
      <c r="AI225" s="144" t="s">
        <v>283</v>
      </c>
      <c r="AJ225" s="421" t="s">
        <v>316</v>
      </c>
      <c r="AK225" s="443">
        <v>200000000</v>
      </c>
      <c r="AL225" s="161" t="s">
        <v>490</v>
      </c>
      <c r="AM225" s="335"/>
      <c r="AN225" s="156"/>
      <c r="AO225" s="145"/>
    </row>
    <row r="226" spans="1:41" ht="74" customHeight="1" x14ac:dyDescent="0.45">
      <c r="A226" s="260"/>
      <c r="B226" s="172"/>
      <c r="C226" s="172"/>
      <c r="D226" s="222"/>
      <c r="E226" s="222"/>
      <c r="F226" s="222"/>
      <c r="G226" s="210"/>
      <c r="H226" s="178"/>
      <c r="I226" s="208"/>
      <c r="J226" s="258"/>
      <c r="K226" s="174"/>
      <c r="L226" s="174"/>
      <c r="M226" s="174"/>
      <c r="N226" s="174"/>
      <c r="O226" s="174"/>
      <c r="P226" s="175"/>
      <c r="Q226" s="175"/>
      <c r="R226" s="162"/>
      <c r="S226" s="216"/>
      <c r="T226" s="273"/>
      <c r="U226" s="80" t="s">
        <v>441</v>
      </c>
      <c r="V226" s="61">
        <v>1</v>
      </c>
      <c r="W226" s="61">
        <v>1</v>
      </c>
      <c r="X226" s="53" t="s">
        <v>608</v>
      </c>
      <c r="Y226" s="178"/>
      <c r="Z226" s="178"/>
      <c r="AA226" s="144"/>
      <c r="AB226" s="178"/>
      <c r="AC226" s="178"/>
      <c r="AD226" s="265"/>
      <c r="AE226" s="144"/>
      <c r="AF226" s="178"/>
      <c r="AG226" s="419"/>
      <c r="AH226" s="354"/>
      <c r="AI226" s="144"/>
      <c r="AJ226" s="421"/>
      <c r="AK226" s="444"/>
      <c r="AL226" s="161"/>
      <c r="AM226" s="335"/>
      <c r="AN226" s="156"/>
      <c r="AO226" s="145"/>
    </row>
    <row r="227" spans="1:41" ht="62.25" customHeight="1" x14ac:dyDescent="0.45">
      <c r="A227" s="260"/>
      <c r="B227" s="172"/>
      <c r="C227" s="172"/>
      <c r="D227" s="159"/>
      <c r="E227" s="159"/>
      <c r="F227" s="159"/>
      <c r="G227" s="211"/>
      <c r="H227" s="178"/>
      <c r="I227" s="200"/>
      <c r="J227" s="258"/>
      <c r="K227" s="174"/>
      <c r="L227" s="174"/>
      <c r="M227" s="174"/>
      <c r="N227" s="174"/>
      <c r="O227" s="174"/>
      <c r="P227" s="175"/>
      <c r="Q227" s="175"/>
      <c r="R227" s="162"/>
      <c r="S227" s="216"/>
      <c r="T227" s="214"/>
      <c r="U227" s="80" t="s">
        <v>315</v>
      </c>
      <c r="V227" s="61">
        <v>1</v>
      </c>
      <c r="W227" s="61">
        <v>1</v>
      </c>
      <c r="X227" s="53" t="s">
        <v>581</v>
      </c>
      <c r="Y227" s="178"/>
      <c r="Z227" s="178"/>
      <c r="AA227" s="144"/>
      <c r="AB227" s="178"/>
      <c r="AC227" s="178"/>
      <c r="AD227" s="202"/>
      <c r="AE227" s="144"/>
      <c r="AF227" s="178"/>
      <c r="AG227" s="419"/>
      <c r="AH227" s="354"/>
      <c r="AI227" s="144"/>
      <c r="AJ227" s="421"/>
      <c r="AK227" s="445"/>
      <c r="AL227" s="161"/>
      <c r="AM227" s="335"/>
      <c r="AN227" s="156"/>
      <c r="AO227" s="145"/>
    </row>
    <row r="228" spans="1:41" ht="47.5" customHeight="1" x14ac:dyDescent="0.45">
      <c r="A228" s="260"/>
      <c r="B228" s="172"/>
      <c r="C228" s="172"/>
      <c r="D228" s="244" t="s">
        <v>294</v>
      </c>
      <c r="E228" s="244" t="s">
        <v>311</v>
      </c>
      <c r="F228" s="244" t="s">
        <v>296</v>
      </c>
      <c r="G228" s="304">
        <v>1</v>
      </c>
      <c r="H228" s="267" t="s">
        <v>320</v>
      </c>
      <c r="I228" s="267" t="s">
        <v>25</v>
      </c>
      <c r="J228" s="267" t="s">
        <v>320</v>
      </c>
      <c r="K228" s="267" t="s">
        <v>320</v>
      </c>
      <c r="L228" s="267" t="s">
        <v>320</v>
      </c>
      <c r="M228" s="267" t="s">
        <v>320</v>
      </c>
      <c r="N228" s="267" t="s">
        <v>320</v>
      </c>
      <c r="O228" s="267" t="s">
        <v>25</v>
      </c>
      <c r="P228" s="203">
        <v>0</v>
      </c>
      <c r="Q228" s="203">
        <v>0</v>
      </c>
      <c r="R228" s="144" t="s">
        <v>320</v>
      </c>
      <c r="S228" s="144" t="s">
        <v>320</v>
      </c>
      <c r="T228" s="144" t="s">
        <v>320</v>
      </c>
      <c r="U228" s="144" t="s">
        <v>320</v>
      </c>
      <c r="V228" s="144" t="s">
        <v>320</v>
      </c>
      <c r="W228" s="140" t="s">
        <v>320</v>
      </c>
      <c r="X228" s="140" t="s">
        <v>320</v>
      </c>
      <c r="Y228" s="144" t="s">
        <v>320</v>
      </c>
      <c r="Z228" s="144" t="s">
        <v>320</v>
      </c>
      <c r="AA228" s="144" t="s">
        <v>27</v>
      </c>
      <c r="AB228" s="144" t="s">
        <v>320</v>
      </c>
      <c r="AC228" s="144" t="s">
        <v>320</v>
      </c>
      <c r="AD228" s="244" t="s">
        <v>320</v>
      </c>
      <c r="AE228" s="144" t="s">
        <v>488</v>
      </c>
      <c r="AF228" s="144" t="s">
        <v>28</v>
      </c>
      <c r="AG228" s="144">
        <v>0</v>
      </c>
      <c r="AH228" s="446" t="s">
        <v>320</v>
      </c>
      <c r="AI228" s="144" t="s">
        <v>320</v>
      </c>
      <c r="AJ228" s="144" t="s">
        <v>320</v>
      </c>
      <c r="AK228" s="437" t="s">
        <v>320</v>
      </c>
      <c r="AL228" s="161" t="s">
        <v>558</v>
      </c>
      <c r="AM228" s="335"/>
      <c r="AN228" s="156"/>
      <c r="AO228" s="145"/>
    </row>
    <row r="229" spans="1:41" ht="48" customHeight="1" x14ac:dyDescent="0.45">
      <c r="A229" s="260"/>
      <c r="B229" s="172"/>
      <c r="C229" s="172"/>
      <c r="D229" s="183"/>
      <c r="E229" s="183"/>
      <c r="F229" s="183"/>
      <c r="G229" s="304"/>
      <c r="H229" s="267"/>
      <c r="I229" s="267"/>
      <c r="J229" s="267"/>
      <c r="K229" s="267"/>
      <c r="L229" s="267"/>
      <c r="M229" s="267"/>
      <c r="N229" s="267"/>
      <c r="O229" s="267"/>
      <c r="P229" s="204"/>
      <c r="Q229" s="204"/>
      <c r="R229" s="144"/>
      <c r="S229" s="144"/>
      <c r="T229" s="144"/>
      <c r="U229" s="144"/>
      <c r="V229" s="144"/>
      <c r="W229" s="141"/>
      <c r="X229" s="141"/>
      <c r="Y229" s="144"/>
      <c r="Z229" s="144"/>
      <c r="AA229" s="144"/>
      <c r="AB229" s="144"/>
      <c r="AC229" s="144"/>
      <c r="AD229" s="183"/>
      <c r="AE229" s="144"/>
      <c r="AF229" s="144"/>
      <c r="AG229" s="144"/>
      <c r="AH229" s="446"/>
      <c r="AI229" s="144"/>
      <c r="AJ229" s="144"/>
      <c r="AK229" s="438"/>
      <c r="AL229" s="144"/>
      <c r="AM229" s="335"/>
      <c r="AN229" s="156"/>
      <c r="AO229" s="145"/>
    </row>
    <row r="230" spans="1:41" ht="46.5" customHeight="1" x14ac:dyDescent="0.45">
      <c r="A230" s="260"/>
      <c r="B230" s="172"/>
      <c r="C230" s="172"/>
      <c r="D230" s="183"/>
      <c r="E230" s="183"/>
      <c r="F230" s="183"/>
      <c r="G230" s="304"/>
      <c r="H230" s="267"/>
      <c r="I230" s="267"/>
      <c r="J230" s="267"/>
      <c r="K230" s="267"/>
      <c r="L230" s="267"/>
      <c r="M230" s="267"/>
      <c r="N230" s="267"/>
      <c r="O230" s="267"/>
      <c r="P230" s="204"/>
      <c r="Q230" s="204"/>
      <c r="R230" s="144"/>
      <c r="S230" s="144"/>
      <c r="T230" s="144"/>
      <c r="U230" s="144"/>
      <c r="V230" s="144"/>
      <c r="W230" s="141"/>
      <c r="X230" s="141"/>
      <c r="Y230" s="144"/>
      <c r="Z230" s="144"/>
      <c r="AA230" s="144"/>
      <c r="AB230" s="144"/>
      <c r="AC230" s="144"/>
      <c r="AD230" s="183"/>
      <c r="AE230" s="144"/>
      <c r="AF230" s="144"/>
      <c r="AG230" s="144"/>
      <c r="AH230" s="446"/>
      <c r="AI230" s="144"/>
      <c r="AJ230" s="144"/>
      <c r="AK230" s="438"/>
      <c r="AL230" s="144"/>
      <c r="AM230" s="335"/>
      <c r="AN230" s="156"/>
      <c r="AO230" s="145"/>
    </row>
    <row r="231" spans="1:41" ht="56.25" customHeight="1" x14ac:dyDescent="0.45">
      <c r="A231" s="260"/>
      <c r="B231" s="172"/>
      <c r="C231" s="173"/>
      <c r="D231" s="184"/>
      <c r="E231" s="184"/>
      <c r="F231" s="184"/>
      <c r="G231" s="304"/>
      <c r="H231" s="267"/>
      <c r="I231" s="267"/>
      <c r="J231" s="267"/>
      <c r="K231" s="267"/>
      <c r="L231" s="267"/>
      <c r="M231" s="267"/>
      <c r="N231" s="267"/>
      <c r="O231" s="267"/>
      <c r="P231" s="205"/>
      <c r="Q231" s="205"/>
      <c r="R231" s="244"/>
      <c r="S231" s="244"/>
      <c r="T231" s="244"/>
      <c r="U231" s="244"/>
      <c r="V231" s="244"/>
      <c r="W231" s="142"/>
      <c r="X231" s="142"/>
      <c r="Y231" s="244"/>
      <c r="Z231" s="244"/>
      <c r="AA231" s="244"/>
      <c r="AB231" s="244"/>
      <c r="AC231" s="244"/>
      <c r="AD231" s="184"/>
      <c r="AE231" s="244"/>
      <c r="AF231" s="244"/>
      <c r="AG231" s="244"/>
      <c r="AH231" s="437"/>
      <c r="AI231" s="244"/>
      <c r="AJ231" s="244"/>
      <c r="AK231" s="439"/>
      <c r="AL231" s="244"/>
      <c r="AM231" s="335"/>
      <c r="AN231" s="190"/>
      <c r="AO231" s="145"/>
    </row>
    <row r="232" spans="1:41" ht="56.25" customHeight="1" x14ac:dyDescent="0.45">
      <c r="A232" s="260"/>
      <c r="B232" s="173"/>
      <c r="C232" s="187" t="s">
        <v>373</v>
      </c>
      <c r="D232" s="188"/>
      <c r="E232" s="188"/>
      <c r="F232" s="188"/>
      <c r="G232" s="188"/>
      <c r="H232" s="188"/>
      <c r="I232" s="188"/>
      <c r="J232" s="188"/>
      <c r="K232" s="188"/>
      <c r="L232" s="188"/>
      <c r="M232" s="188"/>
      <c r="N232" s="188"/>
      <c r="O232" s="189"/>
      <c r="P232" s="20">
        <f>AVERAGE(P221:P231)</f>
        <v>0.33333333333333331</v>
      </c>
      <c r="Q232" s="20">
        <f>AVERAGE(Q221:Q231)</f>
        <v>8.3333333333333329E-2</v>
      </c>
      <c r="R232" s="144"/>
      <c r="S232" s="144"/>
      <c r="T232" s="144"/>
      <c r="U232" s="144"/>
      <c r="V232" s="144"/>
      <c r="W232" s="144"/>
      <c r="X232" s="144"/>
      <c r="Y232" s="144"/>
      <c r="Z232" s="144"/>
      <c r="AA232" s="144"/>
      <c r="AB232" s="144"/>
      <c r="AC232" s="144"/>
      <c r="AD232" s="144"/>
      <c r="AE232" s="144"/>
      <c r="AF232" s="144"/>
      <c r="AG232" s="144"/>
      <c r="AH232" s="144"/>
      <c r="AI232" s="144"/>
      <c r="AJ232" s="144"/>
      <c r="AK232" s="144"/>
      <c r="AL232" s="144"/>
      <c r="AM232" s="144"/>
      <c r="AN232" s="144"/>
      <c r="AO232" s="144"/>
    </row>
    <row r="233" spans="1:41" ht="56.25" customHeight="1" x14ac:dyDescent="0.45">
      <c r="A233" s="260"/>
      <c r="B233" s="261" t="s">
        <v>374</v>
      </c>
      <c r="C233" s="262"/>
      <c r="D233" s="262"/>
      <c r="E233" s="262"/>
      <c r="F233" s="262"/>
      <c r="G233" s="262"/>
      <c r="H233" s="262"/>
      <c r="I233" s="262"/>
      <c r="J233" s="262"/>
      <c r="K233" s="262"/>
      <c r="L233" s="262"/>
      <c r="M233" s="262"/>
      <c r="N233" s="262"/>
      <c r="O233" s="263"/>
      <c r="P233" s="38">
        <f>+P232</f>
        <v>0.33333333333333331</v>
      </c>
      <c r="Q233" s="38">
        <f>+Q232</f>
        <v>8.3333333333333329E-2</v>
      </c>
      <c r="R233" s="144"/>
      <c r="S233" s="144"/>
      <c r="T233" s="144"/>
      <c r="U233" s="144"/>
      <c r="V233" s="144"/>
      <c r="W233" s="144"/>
      <c r="X233" s="144"/>
      <c r="Y233" s="144"/>
      <c r="Z233" s="144"/>
      <c r="AA233" s="144"/>
      <c r="AB233" s="144"/>
      <c r="AC233" s="144"/>
      <c r="AD233" s="144"/>
      <c r="AE233" s="144"/>
      <c r="AF233" s="144"/>
      <c r="AG233" s="144"/>
      <c r="AH233" s="144"/>
      <c r="AI233" s="144"/>
      <c r="AJ233" s="144"/>
      <c r="AK233" s="144"/>
      <c r="AL233" s="144"/>
      <c r="AM233" s="144"/>
      <c r="AN233" s="144"/>
      <c r="AO233" s="144"/>
    </row>
    <row r="234" spans="1:41" ht="39" customHeight="1" x14ac:dyDescent="0.45">
      <c r="A234" s="260"/>
      <c r="B234" s="171" t="s">
        <v>122</v>
      </c>
      <c r="C234" s="169" t="s">
        <v>122</v>
      </c>
      <c r="D234" s="160" t="s">
        <v>165</v>
      </c>
      <c r="E234" s="160" t="s">
        <v>25</v>
      </c>
      <c r="F234" s="160" t="s">
        <v>222</v>
      </c>
      <c r="G234" s="249">
        <v>4</v>
      </c>
      <c r="H234" s="178">
        <v>1</v>
      </c>
      <c r="I234" s="174">
        <v>0</v>
      </c>
      <c r="J234" s="252">
        <v>0</v>
      </c>
      <c r="K234" s="199">
        <v>0</v>
      </c>
      <c r="L234" s="199">
        <v>0</v>
      </c>
      <c r="M234" s="199">
        <f>J234+K234+L234</f>
        <v>0</v>
      </c>
      <c r="N234" s="199">
        <v>0</v>
      </c>
      <c r="O234" s="199">
        <f>+I234+M234+N234</f>
        <v>0</v>
      </c>
      <c r="P234" s="203">
        <v>0</v>
      </c>
      <c r="Q234" s="203">
        <v>0</v>
      </c>
      <c r="R234" s="273" t="s">
        <v>271</v>
      </c>
      <c r="S234" s="237">
        <v>2021130010125</v>
      </c>
      <c r="T234" s="214" t="s">
        <v>272</v>
      </c>
      <c r="U234" s="52" t="s">
        <v>386</v>
      </c>
      <c r="V234" s="86">
        <v>1</v>
      </c>
      <c r="W234" s="86">
        <v>0</v>
      </c>
      <c r="X234" s="52" t="s">
        <v>583</v>
      </c>
      <c r="Y234" s="139">
        <v>30</v>
      </c>
      <c r="Z234" s="139">
        <v>0</v>
      </c>
      <c r="AA234" s="214" t="s">
        <v>27</v>
      </c>
      <c r="AB234" s="139">
        <v>50</v>
      </c>
      <c r="AC234" s="139">
        <v>0</v>
      </c>
      <c r="AD234" s="138" t="s">
        <v>590</v>
      </c>
      <c r="AE234" s="214" t="s">
        <v>488</v>
      </c>
      <c r="AF234" s="214" t="s">
        <v>28</v>
      </c>
      <c r="AG234" s="301">
        <v>150000000</v>
      </c>
      <c r="AH234" s="234">
        <v>0</v>
      </c>
      <c r="AI234" s="159" t="s">
        <v>283</v>
      </c>
      <c r="AJ234" s="302" t="s">
        <v>560</v>
      </c>
      <c r="AK234" s="424">
        <v>150000000</v>
      </c>
      <c r="AL234" s="283" t="s">
        <v>490</v>
      </c>
      <c r="AM234" s="285" t="s">
        <v>561</v>
      </c>
      <c r="AN234" s="154" t="s">
        <v>566</v>
      </c>
      <c r="AO234" s="145" t="s">
        <v>577</v>
      </c>
    </row>
    <row r="235" spans="1:41" ht="39" customHeight="1" x14ac:dyDescent="0.45">
      <c r="A235" s="260"/>
      <c r="B235" s="172"/>
      <c r="C235" s="169"/>
      <c r="D235" s="160"/>
      <c r="E235" s="160"/>
      <c r="F235" s="160"/>
      <c r="G235" s="249"/>
      <c r="H235" s="178"/>
      <c r="I235" s="174"/>
      <c r="J235" s="253"/>
      <c r="K235" s="208"/>
      <c r="L235" s="208"/>
      <c r="M235" s="208"/>
      <c r="N235" s="208"/>
      <c r="O235" s="208"/>
      <c r="P235" s="204"/>
      <c r="Q235" s="204"/>
      <c r="R235" s="273"/>
      <c r="S235" s="237"/>
      <c r="T235" s="162"/>
      <c r="U235" s="53" t="s">
        <v>442</v>
      </c>
      <c r="V235" s="61">
        <v>1</v>
      </c>
      <c r="W235" s="61">
        <v>0</v>
      </c>
      <c r="X235" s="53" t="s">
        <v>609</v>
      </c>
      <c r="Y235" s="212"/>
      <c r="Z235" s="212"/>
      <c r="AA235" s="162"/>
      <c r="AB235" s="212"/>
      <c r="AC235" s="212"/>
      <c r="AD235" s="213"/>
      <c r="AE235" s="162"/>
      <c r="AF235" s="162"/>
      <c r="AG235" s="246"/>
      <c r="AH235" s="228"/>
      <c r="AI235" s="160"/>
      <c r="AJ235" s="194"/>
      <c r="AK235" s="425"/>
      <c r="AL235" s="284"/>
      <c r="AM235" s="340"/>
      <c r="AN235" s="145"/>
      <c r="AO235" s="145"/>
    </row>
    <row r="236" spans="1:41" ht="39" customHeight="1" x14ac:dyDescent="0.45">
      <c r="A236" s="260"/>
      <c r="B236" s="172"/>
      <c r="C236" s="169"/>
      <c r="D236" s="160"/>
      <c r="E236" s="160"/>
      <c r="F236" s="160"/>
      <c r="G236" s="249"/>
      <c r="H236" s="178"/>
      <c r="I236" s="174"/>
      <c r="J236" s="253"/>
      <c r="K236" s="208"/>
      <c r="L236" s="208"/>
      <c r="M236" s="208"/>
      <c r="N236" s="208"/>
      <c r="O236" s="208"/>
      <c r="P236" s="204"/>
      <c r="Q236" s="204"/>
      <c r="R236" s="273"/>
      <c r="S236" s="237"/>
      <c r="T236" s="162"/>
      <c r="U236" s="295" t="s">
        <v>407</v>
      </c>
      <c r="V236" s="138">
        <v>1</v>
      </c>
      <c r="W236" s="138">
        <v>0</v>
      </c>
      <c r="X236" s="89"/>
      <c r="Y236" s="212"/>
      <c r="Z236" s="212"/>
      <c r="AA236" s="162"/>
      <c r="AB236" s="212"/>
      <c r="AC236" s="212"/>
      <c r="AD236" s="213"/>
      <c r="AE236" s="162"/>
      <c r="AF236" s="162"/>
      <c r="AG236" s="246"/>
      <c r="AH236" s="228"/>
      <c r="AI236" s="160"/>
      <c r="AJ236" s="194"/>
      <c r="AK236" s="425"/>
      <c r="AL236" s="284"/>
      <c r="AM236" s="340"/>
      <c r="AN236" s="145"/>
      <c r="AO236" s="145"/>
    </row>
    <row r="237" spans="1:41" ht="102" customHeight="1" x14ac:dyDescent="0.45">
      <c r="A237" s="260"/>
      <c r="B237" s="172"/>
      <c r="C237" s="169"/>
      <c r="D237" s="160"/>
      <c r="E237" s="160"/>
      <c r="F237" s="160"/>
      <c r="G237" s="249"/>
      <c r="H237" s="178"/>
      <c r="I237" s="174"/>
      <c r="J237" s="254"/>
      <c r="K237" s="200"/>
      <c r="L237" s="200"/>
      <c r="M237" s="200"/>
      <c r="N237" s="200"/>
      <c r="O237" s="200"/>
      <c r="P237" s="205"/>
      <c r="Q237" s="205"/>
      <c r="R237" s="214"/>
      <c r="S237" s="215"/>
      <c r="T237" s="162"/>
      <c r="U237" s="214"/>
      <c r="V237" s="139"/>
      <c r="W237" s="139"/>
      <c r="X237" s="52" t="s">
        <v>581</v>
      </c>
      <c r="Y237" s="212"/>
      <c r="Z237" s="212"/>
      <c r="AA237" s="162"/>
      <c r="AB237" s="212"/>
      <c r="AC237" s="212"/>
      <c r="AD237" s="139"/>
      <c r="AE237" s="162"/>
      <c r="AF237" s="162"/>
      <c r="AG237" s="246"/>
      <c r="AH237" s="228"/>
      <c r="AI237" s="160"/>
      <c r="AJ237" s="194"/>
      <c r="AK237" s="426"/>
      <c r="AL237" s="285"/>
      <c r="AM237" s="340"/>
      <c r="AN237" s="145"/>
      <c r="AO237" s="145"/>
    </row>
    <row r="238" spans="1:41" ht="56" customHeight="1" x14ac:dyDescent="0.45">
      <c r="A238" s="260"/>
      <c r="B238" s="173"/>
      <c r="C238" s="187" t="s">
        <v>375</v>
      </c>
      <c r="D238" s="188"/>
      <c r="E238" s="188"/>
      <c r="F238" s="188"/>
      <c r="G238" s="188"/>
      <c r="H238" s="188"/>
      <c r="I238" s="188"/>
      <c r="J238" s="188"/>
      <c r="K238" s="188"/>
      <c r="L238" s="188"/>
      <c r="M238" s="188"/>
      <c r="N238" s="188"/>
      <c r="O238" s="189"/>
      <c r="P238" s="34">
        <f>+P234</f>
        <v>0</v>
      </c>
      <c r="Q238" s="34">
        <f>+Q234</f>
        <v>0</v>
      </c>
      <c r="R238" s="39"/>
      <c r="S238" s="40"/>
      <c r="T238" s="41"/>
      <c r="U238" s="41"/>
      <c r="V238" s="42"/>
      <c r="W238" s="47"/>
      <c r="X238" s="47"/>
      <c r="Y238" s="42"/>
      <c r="Z238" s="42"/>
      <c r="AA238" s="41"/>
      <c r="AB238" s="42"/>
      <c r="AC238" s="42"/>
      <c r="AD238" s="42"/>
      <c r="AE238" s="41"/>
      <c r="AF238" s="41"/>
      <c r="AG238" s="66"/>
      <c r="AH238" s="97"/>
      <c r="AI238" s="41"/>
      <c r="AJ238" s="43"/>
      <c r="AK238" s="135"/>
      <c r="AL238" s="41"/>
      <c r="AM238" s="41"/>
      <c r="AN238" s="190"/>
    </row>
    <row r="239" spans="1:41" ht="60.5" customHeight="1" x14ac:dyDescent="0.45">
      <c r="A239" s="260"/>
      <c r="B239" s="261" t="s">
        <v>376</v>
      </c>
      <c r="C239" s="262"/>
      <c r="D239" s="262"/>
      <c r="E239" s="262"/>
      <c r="F239" s="262"/>
      <c r="G239" s="262"/>
      <c r="H239" s="262"/>
      <c r="I239" s="262"/>
      <c r="J239" s="262"/>
      <c r="K239" s="262"/>
      <c r="L239" s="262"/>
      <c r="M239" s="262"/>
      <c r="N239" s="262"/>
      <c r="O239" s="263"/>
      <c r="P239" s="22">
        <f>+P238</f>
        <v>0</v>
      </c>
      <c r="Q239" s="22">
        <f>+Q238</f>
        <v>0</v>
      </c>
      <c r="R239" s="39"/>
      <c r="S239" s="40"/>
      <c r="T239" s="41"/>
      <c r="U239" s="41"/>
      <c r="V239" s="42"/>
      <c r="W239" s="47"/>
      <c r="X239" s="47"/>
      <c r="Y239" s="42"/>
      <c r="Z239" s="42"/>
      <c r="AA239" s="41"/>
      <c r="AB239" s="42"/>
      <c r="AC239" s="42"/>
      <c r="AD239" s="42"/>
      <c r="AE239" s="41"/>
      <c r="AF239" s="41"/>
      <c r="AG239" s="66"/>
      <c r="AH239" s="97"/>
      <c r="AI239" s="41"/>
      <c r="AJ239" s="43"/>
      <c r="AK239" s="135"/>
      <c r="AL239" s="41"/>
      <c r="AM239" s="41"/>
      <c r="AN239" s="418"/>
    </row>
    <row r="240" spans="1:41" ht="57.5" customHeight="1" x14ac:dyDescent="0.45">
      <c r="A240" s="260"/>
      <c r="B240" s="255" t="s">
        <v>324</v>
      </c>
      <c r="C240" s="256"/>
      <c r="D240" s="256"/>
      <c r="E240" s="256"/>
      <c r="F240" s="256"/>
      <c r="G240" s="256"/>
      <c r="H240" s="256"/>
      <c r="I240" s="256"/>
      <c r="J240" s="256"/>
      <c r="K240" s="256"/>
      <c r="L240" s="256"/>
      <c r="M240" s="256"/>
      <c r="N240" s="256"/>
      <c r="O240" s="257"/>
      <c r="P240" s="26">
        <f>AVERAGE(P196,P208,P214,P220,P233,P239)</f>
        <v>0.41388888888888897</v>
      </c>
      <c r="Q240" s="26">
        <f>AVERAGE(Q196,Q208,Q214,Q220,Q233,Q239)</f>
        <v>0.26319444444444445</v>
      </c>
      <c r="R240" s="42"/>
      <c r="S240" s="42"/>
      <c r="T240" s="41"/>
      <c r="U240" s="41"/>
      <c r="V240" s="42"/>
      <c r="W240" s="47"/>
      <c r="X240" s="47"/>
      <c r="Y240" s="42"/>
      <c r="Z240" s="42"/>
      <c r="AA240" s="41"/>
      <c r="AB240" s="42"/>
      <c r="AC240" s="42"/>
      <c r="AD240" s="42"/>
      <c r="AE240" s="42"/>
      <c r="AF240" s="42"/>
      <c r="AG240" s="67"/>
      <c r="AH240" s="97"/>
      <c r="AI240" s="42"/>
      <c r="AJ240" s="40"/>
      <c r="AK240" s="136"/>
      <c r="AL240" s="42"/>
      <c r="AM240" s="44"/>
      <c r="AN240" s="418"/>
    </row>
    <row r="241" spans="1:40" x14ac:dyDescent="0.45">
      <c r="A241" s="45"/>
      <c r="B241" s="46"/>
      <c r="C241" s="42"/>
      <c r="D241" s="42"/>
      <c r="E241" s="42"/>
      <c r="F241" s="42"/>
      <c r="G241" s="42"/>
      <c r="H241" s="42"/>
      <c r="I241" s="47"/>
      <c r="J241" s="47"/>
      <c r="K241" s="47"/>
      <c r="L241" s="47"/>
      <c r="M241" s="47"/>
      <c r="N241" s="47"/>
      <c r="O241" s="47"/>
      <c r="P241" s="48"/>
      <c r="Q241" s="48"/>
      <c r="R241" s="42"/>
      <c r="S241" s="42"/>
      <c r="T241" s="41"/>
      <c r="U241" s="41"/>
      <c r="V241" s="42"/>
      <c r="W241" s="47"/>
      <c r="X241" s="47"/>
      <c r="Y241" s="42"/>
      <c r="Z241" s="42"/>
      <c r="AA241" s="41"/>
      <c r="AB241" s="42"/>
      <c r="AC241" s="42"/>
      <c r="AD241" s="42"/>
      <c r="AE241" s="42"/>
      <c r="AF241" s="42"/>
      <c r="AG241" s="67"/>
      <c r="AH241" s="97"/>
      <c r="AI241" s="42"/>
      <c r="AJ241" s="40"/>
      <c r="AK241" s="136"/>
      <c r="AL241" s="42"/>
      <c r="AM241" s="44"/>
      <c r="AN241" s="418"/>
    </row>
    <row r="242" spans="1:40" ht="60.5" customHeight="1" x14ac:dyDescent="0.45">
      <c r="A242" s="46"/>
      <c r="B242" s="248" t="s">
        <v>325</v>
      </c>
      <c r="C242" s="248"/>
      <c r="D242" s="248"/>
      <c r="E242" s="248"/>
      <c r="F242" s="248"/>
      <c r="G242" s="248"/>
      <c r="H242" s="248"/>
      <c r="I242" s="248"/>
      <c r="J242" s="248"/>
      <c r="K242" s="248"/>
      <c r="L242" s="248"/>
      <c r="M242" s="248"/>
      <c r="N242" s="248"/>
      <c r="O242" s="248"/>
      <c r="P242" s="49" t="e">
        <f>AVERAGE(P54,P130,P164,P190,P240)</f>
        <v>#REF!</v>
      </c>
      <c r="Q242" s="49" t="e">
        <f>AVERAGE(Q54,Q130,Q164,Q190,Q240)</f>
        <v>#REF!</v>
      </c>
      <c r="R242" s="41"/>
      <c r="S242" s="41"/>
      <c r="T242" s="41"/>
      <c r="U242" s="41"/>
      <c r="V242" s="42"/>
      <c r="W242" s="47"/>
      <c r="X242" s="47"/>
      <c r="Y242" s="42"/>
      <c r="Z242" s="42"/>
      <c r="AA242" s="41"/>
      <c r="AB242" s="42"/>
      <c r="AC242" s="42"/>
      <c r="AD242" s="42"/>
      <c r="AE242" s="42"/>
      <c r="AF242" s="42"/>
      <c r="AG242" s="67"/>
      <c r="AH242" s="97"/>
      <c r="AI242" s="42"/>
      <c r="AJ242" s="40"/>
      <c r="AK242" s="136"/>
      <c r="AL242" s="42"/>
      <c r="AM242" s="44"/>
      <c r="AN242" s="418"/>
    </row>
    <row r="243" spans="1:40" x14ac:dyDescent="0.45">
      <c r="A243" s="46"/>
      <c r="B243" s="46"/>
      <c r="C243" s="42"/>
      <c r="D243" s="42"/>
      <c r="E243" s="42"/>
      <c r="F243" s="42"/>
      <c r="G243" s="42"/>
      <c r="H243" s="42"/>
      <c r="I243" s="47"/>
      <c r="J243" s="47"/>
      <c r="K243" s="47"/>
      <c r="L243" s="47"/>
      <c r="M243" s="47"/>
      <c r="N243" s="47"/>
      <c r="O243" s="47"/>
      <c r="P243" s="47"/>
      <c r="Q243" s="47"/>
      <c r="R243" s="42"/>
      <c r="S243" s="42"/>
      <c r="T243" s="41"/>
      <c r="U243" s="41"/>
      <c r="V243" s="42"/>
      <c r="W243" s="47"/>
      <c r="X243" s="47"/>
      <c r="Y243" s="42"/>
      <c r="Z243" s="42"/>
      <c r="AA243" s="41"/>
      <c r="AB243" s="42"/>
      <c r="AC243" s="42"/>
      <c r="AD243" s="42"/>
      <c r="AE243" s="42"/>
      <c r="AF243" s="42"/>
      <c r="AG243" s="67"/>
      <c r="AH243" s="97"/>
      <c r="AI243" s="42"/>
      <c r="AJ243" s="40"/>
      <c r="AK243" s="136"/>
      <c r="AL243" s="42"/>
      <c r="AM243" s="44"/>
      <c r="AN243" s="82"/>
    </row>
    <row r="244" spans="1:40" x14ac:dyDescent="0.45">
      <c r="A244" s="46"/>
      <c r="B244" s="46"/>
      <c r="C244" s="42"/>
      <c r="D244" s="42"/>
      <c r="E244" s="42"/>
      <c r="F244" s="42"/>
      <c r="G244" s="42"/>
      <c r="H244" s="42"/>
      <c r="I244" s="47"/>
      <c r="J244" s="47"/>
      <c r="K244" s="47"/>
      <c r="L244" s="47"/>
      <c r="M244" s="47"/>
      <c r="N244" s="47"/>
      <c r="O244" s="47"/>
      <c r="P244" s="47"/>
      <c r="Q244" s="47"/>
      <c r="R244" s="42"/>
      <c r="S244" s="42"/>
      <c r="T244" s="41"/>
      <c r="U244" s="41"/>
      <c r="V244" s="42"/>
      <c r="W244" s="47"/>
      <c r="X244" s="47"/>
      <c r="Y244" s="42"/>
      <c r="Z244" s="42"/>
      <c r="AA244" s="41"/>
      <c r="AB244" s="42"/>
      <c r="AC244" s="42"/>
      <c r="AD244" s="42"/>
      <c r="AE244" s="42"/>
      <c r="AF244" s="42"/>
      <c r="AG244" s="67"/>
      <c r="AH244" s="97"/>
      <c r="AI244" s="42"/>
      <c r="AJ244" s="40"/>
      <c r="AK244" s="136"/>
      <c r="AL244" s="42"/>
      <c r="AM244" s="44"/>
      <c r="AN244" s="82"/>
    </row>
    <row r="245" spans="1:40" x14ac:dyDescent="0.45">
      <c r="A245" s="46"/>
      <c r="B245" s="46"/>
      <c r="C245" s="42"/>
      <c r="D245" s="42"/>
      <c r="E245" s="42"/>
      <c r="F245" s="42"/>
      <c r="G245" s="42"/>
      <c r="H245" s="42"/>
      <c r="I245" s="47"/>
      <c r="J245" s="47"/>
      <c r="K245" s="47"/>
      <c r="L245" s="47"/>
      <c r="M245" s="47"/>
      <c r="N245" s="47"/>
      <c r="O245" s="47"/>
      <c r="P245" s="47"/>
      <c r="Q245" s="47"/>
      <c r="R245" s="42"/>
      <c r="S245" s="42"/>
      <c r="T245" s="41"/>
      <c r="U245" s="41"/>
      <c r="V245" s="42"/>
      <c r="W245" s="47"/>
      <c r="X245" s="47"/>
      <c r="Y245" s="42"/>
      <c r="Z245" s="42"/>
      <c r="AA245" s="41"/>
      <c r="AB245" s="42"/>
      <c r="AC245" s="42"/>
      <c r="AD245" s="42"/>
      <c r="AE245" s="42"/>
      <c r="AF245" s="42"/>
      <c r="AG245" s="67"/>
      <c r="AH245" s="97"/>
      <c r="AI245" s="42"/>
      <c r="AJ245" s="40"/>
      <c r="AK245" s="136"/>
      <c r="AL245" s="42"/>
      <c r="AM245" s="44"/>
      <c r="AN245" s="82"/>
    </row>
    <row r="246" spans="1:40" x14ac:dyDescent="0.45">
      <c r="A246" s="46"/>
      <c r="B246" s="46"/>
      <c r="C246" s="42"/>
      <c r="D246" s="42"/>
      <c r="E246" s="42"/>
      <c r="F246" s="42"/>
      <c r="G246" s="42"/>
      <c r="H246" s="42"/>
      <c r="I246" s="47"/>
      <c r="J246" s="47"/>
      <c r="K246" s="47"/>
      <c r="L246" s="47"/>
      <c r="M246" s="47"/>
      <c r="N246" s="47"/>
      <c r="O246" s="47"/>
      <c r="P246" s="47"/>
      <c r="Q246" s="47"/>
      <c r="R246" s="42"/>
      <c r="S246" s="42"/>
      <c r="T246" s="41"/>
      <c r="U246" s="41"/>
      <c r="V246" s="42"/>
      <c r="W246" s="47"/>
      <c r="X246" s="47"/>
      <c r="Y246" s="42"/>
      <c r="Z246" s="42"/>
      <c r="AA246" s="41"/>
      <c r="AB246" s="42"/>
      <c r="AC246" s="42"/>
      <c r="AD246" s="42"/>
      <c r="AE246" s="42"/>
      <c r="AF246" s="42"/>
      <c r="AG246" s="67"/>
      <c r="AH246" s="97"/>
      <c r="AI246" s="42"/>
      <c r="AJ246" s="40"/>
      <c r="AK246" s="136"/>
      <c r="AL246" s="42"/>
      <c r="AM246" s="44"/>
      <c r="AN246" s="82"/>
    </row>
    <row r="247" spans="1:40" x14ac:dyDescent="0.45">
      <c r="A247" s="46"/>
      <c r="B247" s="46"/>
      <c r="C247" s="42"/>
      <c r="D247" s="42"/>
      <c r="E247" s="42"/>
      <c r="F247" s="42"/>
      <c r="G247" s="42"/>
      <c r="H247" s="42"/>
      <c r="I247" s="47"/>
      <c r="J247" s="47"/>
      <c r="K247" s="47"/>
      <c r="L247" s="47"/>
      <c r="M247" s="47"/>
      <c r="N247" s="47"/>
      <c r="O247" s="47"/>
      <c r="P247" s="47"/>
      <c r="Q247" s="47"/>
      <c r="R247" s="42"/>
      <c r="S247" s="42"/>
      <c r="T247" s="41"/>
      <c r="U247" s="41"/>
      <c r="V247" s="42"/>
      <c r="W247" s="47"/>
      <c r="X247" s="47"/>
      <c r="Y247" s="42"/>
      <c r="Z247" s="42"/>
      <c r="AA247" s="41"/>
      <c r="AB247" s="42"/>
      <c r="AC247" s="42"/>
      <c r="AD247" s="42"/>
      <c r="AE247" s="42"/>
      <c r="AF247" s="42"/>
      <c r="AG247" s="67"/>
      <c r="AH247" s="97"/>
      <c r="AI247" s="42"/>
      <c r="AJ247" s="40"/>
      <c r="AK247" s="136"/>
      <c r="AL247" s="42"/>
      <c r="AM247" s="44"/>
      <c r="AN247" s="82"/>
    </row>
    <row r="248" spans="1:40" x14ac:dyDescent="0.45">
      <c r="A248" s="46"/>
      <c r="B248" s="46"/>
      <c r="C248" s="42"/>
      <c r="D248" s="42"/>
      <c r="E248" s="42"/>
      <c r="F248" s="42"/>
      <c r="G248" s="42"/>
      <c r="H248" s="42"/>
      <c r="I248" s="47"/>
      <c r="J248" s="47"/>
      <c r="K248" s="47"/>
      <c r="L248" s="47"/>
      <c r="M248" s="47"/>
      <c r="N248" s="47"/>
      <c r="O248" s="47"/>
      <c r="P248" s="47"/>
      <c r="Q248" s="47"/>
      <c r="R248" s="42"/>
      <c r="S248" s="42"/>
      <c r="T248" s="41"/>
      <c r="U248" s="41"/>
      <c r="V248" s="42"/>
      <c r="W248" s="47"/>
      <c r="X248" s="47"/>
      <c r="Y248" s="42"/>
      <c r="Z248" s="42"/>
      <c r="AA248" s="41"/>
      <c r="AB248" s="42"/>
      <c r="AC248" s="42"/>
      <c r="AD248" s="42"/>
      <c r="AE248" s="42"/>
      <c r="AF248" s="42"/>
      <c r="AG248" s="67"/>
      <c r="AH248" s="97"/>
      <c r="AI248" s="42"/>
      <c r="AJ248" s="40"/>
      <c r="AK248" s="136"/>
      <c r="AL248" s="42"/>
      <c r="AM248" s="44"/>
      <c r="AN248" s="82"/>
    </row>
    <row r="249" spans="1:40" x14ac:dyDescent="0.45">
      <c r="A249" s="46"/>
      <c r="B249" s="46"/>
      <c r="C249" s="42"/>
      <c r="D249" s="42"/>
      <c r="E249" s="42"/>
      <c r="F249" s="42"/>
      <c r="G249" s="42"/>
      <c r="H249" s="42"/>
      <c r="I249" s="47"/>
      <c r="J249" s="47"/>
      <c r="K249" s="47"/>
      <c r="L249" s="47"/>
      <c r="M249" s="47"/>
      <c r="N249" s="47"/>
      <c r="O249" s="47"/>
      <c r="P249" s="47"/>
      <c r="Q249" s="47"/>
      <c r="R249" s="42"/>
      <c r="S249" s="42"/>
      <c r="T249" s="41"/>
      <c r="U249" s="41"/>
      <c r="V249" s="42"/>
      <c r="W249" s="47"/>
      <c r="X249" s="47"/>
      <c r="Y249" s="42"/>
      <c r="Z249" s="42"/>
      <c r="AA249" s="41"/>
      <c r="AB249" s="42"/>
      <c r="AC249" s="42"/>
      <c r="AD249" s="42"/>
      <c r="AE249" s="42"/>
      <c r="AF249" s="42"/>
      <c r="AG249" s="67"/>
      <c r="AH249" s="97"/>
      <c r="AI249" s="42"/>
      <c r="AJ249" s="40"/>
      <c r="AK249" s="136"/>
      <c r="AL249" s="42"/>
      <c r="AM249" s="44"/>
      <c r="AN249" s="82"/>
    </row>
    <row r="250" spans="1:40" x14ac:dyDescent="0.45">
      <c r="A250" s="46"/>
      <c r="B250" s="46"/>
      <c r="C250" s="42"/>
      <c r="D250" s="42"/>
      <c r="E250" s="42"/>
      <c r="F250" s="42"/>
      <c r="G250" s="42"/>
      <c r="H250" s="42"/>
      <c r="I250" s="47"/>
      <c r="J250" s="47"/>
      <c r="K250" s="47"/>
      <c r="L250" s="47"/>
      <c r="M250" s="47"/>
      <c r="N250" s="47"/>
      <c r="O250" s="47"/>
      <c r="P250" s="47"/>
      <c r="Q250" s="47"/>
      <c r="R250" s="42"/>
      <c r="S250" s="42"/>
      <c r="T250" s="41"/>
      <c r="U250" s="41"/>
      <c r="V250" s="42"/>
      <c r="W250" s="47"/>
      <c r="X250" s="47"/>
      <c r="Y250" s="42"/>
      <c r="Z250" s="42"/>
      <c r="AA250" s="41"/>
      <c r="AB250" s="42"/>
      <c r="AC250" s="42"/>
      <c r="AD250" s="42"/>
      <c r="AE250" s="42"/>
      <c r="AF250" s="42"/>
      <c r="AG250" s="67"/>
      <c r="AH250" s="97"/>
      <c r="AI250" s="42"/>
      <c r="AJ250" s="40"/>
      <c r="AK250" s="136"/>
      <c r="AL250" s="42"/>
      <c r="AM250" s="44"/>
      <c r="AN250" s="82"/>
    </row>
    <row r="251" spans="1:40" x14ac:dyDescent="0.45">
      <c r="A251" s="46"/>
      <c r="B251" s="46"/>
      <c r="C251" s="42"/>
      <c r="D251" s="42"/>
      <c r="E251" s="42"/>
      <c r="F251" s="42"/>
      <c r="G251" s="42"/>
      <c r="H251" s="42"/>
      <c r="I251" s="47"/>
      <c r="J251" s="47"/>
      <c r="K251" s="47"/>
      <c r="L251" s="47"/>
      <c r="M251" s="47"/>
      <c r="N251" s="47"/>
      <c r="O251" s="47"/>
      <c r="P251" s="47"/>
      <c r="Q251" s="47"/>
      <c r="R251" s="42"/>
      <c r="S251" s="42"/>
      <c r="T251" s="41"/>
      <c r="U251" s="41"/>
      <c r="V251" s="42"/>
      <c r="W251" s="47"/>
      <c r="X251" s="47"/>
      <c r="Y251" s="42"/>
      <c r="Z251" s="42"/>
      <c r="AA251" s="41"/>
      <c r="AB251" s="42"/>
      <c r="AC251" s="42"/>
      <c r="AD251" s="42"/>
      <c r="AE251" s="42"/>
      <c r="AF251" s="42"/>
      <c r="AG251" s="67"/>
      <c r="AH251" s="97"/>
      <c r="AI251" s="42"/>
      <c r="AJ251" s="40"/>
      <c r="AK251" s="136"/>
      <c r="AL251" s="42"/>
      <c r="AM251" s="44"/>
      <c r="AN251" s="82"/>
    </row>
    <row r="252" spans="1:40" x14ac:dyDescent="0.45">
      <c r="A252" s="46"/>
      <c r="B252" s="46"/>
      <c r="C252" s="42"/>
      <c r="D252" s="42"/>
      <c r="E252" s="42"/>
      <c r="F252" s="42"/>
      <c r="G252" s="42"/>
      <c r="H252" s="42"/>
      <c r="I252" s="47"/>
      <c r="J252" s="47"/>
      <c r="K252" s="47"/>
      <c r="L252" s="47"/>
      <c r="M252" s="47"/>
      <c r="N252" s="47"/>
      <c r="O252" s="47"/>
      <c r="P252" s="47"/>
      <c r="Q252" s="47"/>
      <c r="R252" s="42"/>
      <c r="S252" s="42"/>
      <c r="T252" s="41"/>
      <c r="U252" s="41"/>
      <c r="V252" s="42"/>
      <c r="W252" s="47"/>
      <c r="X252" s="47"/>
      <c r="Y252" s="42"/>
      <c r="Z252" s="42"/>
      <c r="AA252" s="41"/>
      <c r="AB252" s="42"/>
      <c r="AC252" s="42"/>
      <c r="AD252" s="42"/>
      <c r="AE252" s="42"/>
      <c r="AF252" s="42"/>
      <c r="AG252" s="67"/>
      <c r="AH252" s="97"/>
      <c r="AI252" s="42"/>
      <c r="AJ252" s="40"/>
      <c r="AK252" s="136"/>
      <c r="AL252" s="42"/>
      <c r="AM252" s="44"/>
      <c r="AN252" s="82"/>
    </row>
    <row r="253" spans="1:40" x14ac:dyDescent="0.45">
      <c r="A253" s="46"/>
      <c r="B253" s="46"/>
      <c r="C253" s="42"/>
      <c r="D253" s="42"/>
      <c r="E253" s="42"/>
      <c r="F253" s="42"/>
      <c r="G253" s="42"/>
      <c r="H253" s="42"/>
      <c r="I253" s="47"/>
      <c r="J253" s="47"/>
      <c r="K253" s="47"/>
      <c r="L253" s="47"/>
      <c r="M253" s="47"/>
      <c r="N253" s="47"/>
      <c r="O253" s="47"/>
      <c r="P253" s="47"/>
      <c r="Q253" s="47"/>
      <c r="R253" s="42"/>
      <c r="S253" s="42"/>
      <c r="T253" s="41"/>
      <c r="U253" s="41"/>
      <c r="V253" s="42"/>
      <c r="W253" s="47"/>
      <c r="X253" s="47"/>
      <c r="Y253" s="42"/>
      <c r="Z253" s="42"/>
      <c r="AA253" s="41"/>
      <c r="AB253" s="42"/>
      <c r="AC253" s="42"/>
      <c r="AD253" s="42"/>
      <c r="AE253" s="42"/>
      <c r="AF253" s="42"/>
      <c r="AG253" s="67"/>
      <c r="AH253" s="97"/>
      <c r="AI253" s="42"/>
      <c r="AJ253" s="40"/>
      <c r="AK253" s="136"/>
      <c r="AL253" s="42"/>
      <c r="AM253" s="44"/>
      <c r="AN253" s="82"/>
    </row>
    <row r="254" spans="1:40" x14ac:dyDescent="0.45">
      <c r="A254" s="46"/>
      <c r="B254" s="46"/>
      <c r="C254" s="42"/>
      <c r="D254" s="42"/>
      <c r="E254" s="42"/>
      <c r="F254" s="42"/>
      <c r="G254" s="42"/>
      <c r="H254" s="42"/>
      <c r="I254" s="47"/>
      <c r="J254" s="47"/>
      <c r="K254" s="47"/>
      <c r="L254" s="47"/>
      <c r="M254" s="47"/>
      <c r="N254" s="47"/>
      <c r="O254" s="47"/>
      <c r="P254" s="47"/>
      <c r="Q254" s="47"/>
      <c r="R254" s="42"/>
      <c r="S254" s="42"/>
      <c r="T254" s="41"/>
      <c r="U254" s="41"/>
      <c r="V254" s="42"/>
      <c r="W254" s="47"/>
      <c r="X254" s="47"/>
      <c r="Y254" s="42"/>
      <c r="Z254" s="42"/>
      <c r="AA254" s="41"/>
      <c r="AB254" s="42"/>
      <c r="AC254" s="42"/>
      <c r="AD254" s="42"/>
      <c r="AE254" s="42"/>
      <c r="AF254" s="42"/>
      <c r="AG254" s="67"/>
      <c r="AH254" s="97"/>
      <c r="AI254" s="42"/>
      <c r="AJ254" s="40"/>
      <c r="AK254" s="136"/>
      <c r="AL254" s="42"/>
      <c r="AM254" s="44"/>
      <c r="AN254" s="82"/>
    </row>
    <row r="255" spans="1:40" x14ac:dyDescent="0.45">
      <c r="A255" s="46"/>
      <c r="B255" s="46"/>
      <c r="C255" s="42"/>
      <c r="D255" s="42"/>
      <c r="E255" s="42"/>
      <c r="F255" s="42"/>
      <c r="G255" s="42"/>
      <c r="H255" s="42"/>
      <c r="I255" s="47"/>
      <c r="J255" s="47"/>
      <c r="K255" s="47"/>
      <c r="L255" s="47"/>
      <c r="M255" s="47"/>
      <c r="N255" s="47"/>
      <c r="O255" s="47"/>
      <c r="P255" s="47"/>
      <c r="Q255" s="47"/>
      <c r="R255" s="42"/>
      <c r="S255" s="42"/>
      <c r="T255" s="41"/>
      <c r="U255" s="41"/>
      <c r="V255" s="42"/>
      <c r="W255" s="47"/>
      <c r="X255" s="47"/>
      <c r="Y255" s="42"/>
      <c r="Z255" s="42"/>
      <c r="AA255" s="41"/>
      <c r="AB255" s="42"/>
      <c r="AC255" s="42"/>
      <c r="AD255" s="42"/>
      <c r="AE255" s="42"/>
      <c r="AF255" s="42"/>
      <c r="AG255" s="67"/>
      <c r="AH255" s="97"/>
      <c r="AI255" s="42"/>
      <c r="AJ255" s="40"/>
      <c r="AK255" s="136"/>
      <c r="AL255" s="42"/>
      <c r="AM255" s="44"/>
      <c r="AN255" s="82"/>
    </row>
    <row r="256" spans="1:40" x14ac:dyDescent="0.45">
      <c r="A256" s="46"/>
      <c r="B256" s="46"/>
      <c r="C256" s="42"/>
      <c r="D256" s="42"/>
      <c r="E256" s="42"/>
      <c r="F256" s="42"/>
      <c r="G256" s="42"/>
      <c r="H256" s="42"/>
      <c r="I256" s="47"/>
      <c r="J256" s="47"/>
      <c r="K256" s="47"/>
      <c r="L256" s="47"/>
      <c r="M256" s="47"/>
      <c r="N256" s="47"/>
      <c r="O256" s="47"/>
      <c r="P256" s="47"/>
      <c r="Q256" s="47"/>
      <c r="R256" s="42"/>
      <c r="S256" s="42"/>
      <c r="T256" s="41"/>
      <c r="U256" s="41"/>
      <c r="V256" s="42"/>
      <c r="W256" s="47"/>
      <c r="X256" s="47"/>
      <c r="Y256" s="42"/>
      <c r="Z256" s="42"/>
      <c r="AA256" s="41"/>
      <c r="AB256" s="42"/>
      <c r="AC256" s="42"/>
      <c r="AD256" s="42"/>
      <c r="AE256" s="42"/>
      <c r="AF256" s="42"/>
      <c r="AG256" s="67"/>
      <c r="AH256" s="97"/>
      <c r="AI256" s="42"/>
      <c r="AJ256" s="40"/>
      <c r="AK256" s="136"/>
      <c r="AL256" s="42"/>
      <c r="AM256" s="44"/>
      <c r="AN256" s="82"/>
    </row>
    <row r="257" spans="1:40" x14ac:dyDescent="0.45">
      <c r="A257" s="46"/>
      <c r="B257" s="46"/>
      <c r="C257" s="42"/>
      <c r="D257" s="42"/>
      <c r="E257" s="42"/>
      <c r="F257" s="42"/>
      <c r="G257" s="42"/>
      <c r="H257" s="42"/>
      <c r="I257" s="47"/>
      <c r="J257" s="47"/>
      <c r="K257" s="47"/>
      <c r="L257" s="47"/>
      <c r="M257" s="47"/>
      <c r="N257" s="47"/>
      <c r="O257" s="47"/>
      <c r="P257" s="47"/>
      <c r="Q257" s="47"/>
      <c r="R257" s="42"/>
      <c r="S257" s="42"/>
      <c r="T257" s="41"/>
      <c r="U257" s="41"/>
      <c r="V257" s="42"/>
      <c r="W257" s="47"/>
      <c r="X257" s="47"/>
      <c r="Y257" s="42"/>
      <c r="Z257" s="42"/>
      <c r="AA257" s="41"/>
      <c r="AB257" s="42"/>
      <c r="AC257" s="42"/>
      <c r="AD257" s="42"/>
      <c r="AE257" s="42"/>
      <c r="AF257" s="42"/>
      <c r="AG257" s="67"/>
      <c r="AH257" s="97"/>
      <c r="AI257" s="42"/>
      <c r="AJ257" s="40"/>
      <c r="AK257" s="136"/>
      <c r="AL257" s="42"/>
      <c r="AM257" s="44"/>
      <c r="AN257" s="82"/>
    </row>
    <row r="258" spans="1:40" x14ac:dyDescent="0.45">
      <c r="A258" s="46"/>
      <c r="B258" s="46"/>
      <c r="C258" s="42"/>
      <c r="D258" s="42"/>
      <c r="E258" s="42"/>
      <c r="F258" s="42"/>
      <c r="G258" s="42"/>
      <c r="H258" s="42"/>
      <c r="I258" s="47"/>
      <c r="J258" s="47"/>
      <c r="K258" s="47"/>
      <c r="L258" s="47"/>
      <c r="M258" s="47"/>
      <c r="N258" s="47"/>
      <c r="O258" s="47"/>
      <c r="P258" s="47"/>
      <c r="Q258" s="47"/>
      <c r="R258" s="42"/>
      <c r="S258" s="42"/>
      <c r="T258" s="41"/>
      <c r="U258" s="41"/>
      <c r="V258" s="42"/>
      <c r="W258" s="47"/>
      <c r="X258" s="47"/>
      <c r="Y258" s="42"/>
      <c r="Z258" s="42"/>
      <c r="AA258" s="41"/>
      <c r="AB258" s="42"/>
      <c r="AC258" s="42"/>
      <c r="AD258" s="42"/>
      <c r="AE258" s="42"/>
      <c r="AF258" s="42"/>
      <c r="AG258" s="67"/>
      <c r="AH258" s="97"/>
      <c r="AI258" s="42"/>
      <c r="AJ258" s="40"/>
      <c r="AK258" s="136"/>
      <c r="AL258" s="42"/>
      <c r="AM258" s="44"/>
      <c r="AN258" s="82"/>
    </row>
    <row r="259" spans="1:40" x14ac:dyDescent="0.45">
      <c r="A259" s="46"/>
      <c r="B259" s="46"/>
      <c r="C259" s="42"/>
      <c r="D259" s="42"/>
      <c r="E259" s="42"/>
      <c r="F259" s="42"/>
      <c r="G259" s="42"/>
      <c r="H259" s="42"/>
      <c r="I259" s="47"/>
      <c r="J259" s="47"/>
      <c r="K259" s="47"/>
      <c r="L259" s="47"/>
      <c r="M259" s="47"/>
      <c r="N259" s="47"/>
      <c r="O259" s="47"/>
      <c r="P259" s="47"/>
      <c r="Q259" s="47"/>
      <c r="R259" s="42"/>
      <c r="S259" s="42"/>
      <c r="T259" s="41"/>
      <c r="U259" s="41"/>
      <c r="V259" s="42"/>
      <c r="W259" s="47"/>
      <c r="X259" s="47"/>
      <c r="Y259" s="42"/>
      <c r="Z259" s="42"/>
      <c r="AA259" s="41"/>
      <c r="AB259" s="42"/>
      <c r="AC259" s="42"/>
      <c r="AD259" s="42"/>
      <c r="AE259" s="42"/>
      <c r="AF259" s="42"/>
      <c r="AG259" s="67"/>
      <c r="AH259" s="97"/>
      <c r="AI259" s="42"/>
      <c r="AJ259" s="40"/>
      <c r="AK259" s="136"/>
      <c r="AL259" s="42"/>
      <c r="AM259" s="44"/>
      <c r="AN259" s="82"/>
    </row>
    <row r="260" spans="1:40" x14ac:dyDescent="0.45">
      <c r="A260" s="46"/>
      <c r="B260" s="46"/>
      <c r="C260" s="42"/>
      <c r="D260" s="42"/>
      <c r="E260" s="42"/>
      <c r="F260" s="42"/>
      <c r="G260" s="42"/>
      <c r="H260" s="42"/>
      <c r="I260" s="47"/>
      <c r="J260" s="47"/>
      <c r="K260" s="47"/>
      <c r="L260" s="47"/>
      <c r="M260" s="47"/>
      <c r="N260" s="47"/>
      <c r="O260" s="47"/>
      <c r="P260" s="47"/>
      <c r="Q260" s="47"/>
      <c r="R260" s="42"/>
      <c r="S260" s="42"/>
      <c r="T260" s="41"/>
      <c r="U260" s="41"/>
      <c r="V260" s="42"/>
      <c r="W260" s="47"/>
      <c r="X260" s="47"/>
      <c r="Y260" s="42"/>
      <c r="Z260" s="42"/>
      <c r="AA260" s="41"/>
      <c r="AB260" s="42"/>
      <c r="AC260" s="42"/>
      <c r="AD260" s="42"/>
      <c r="AE260" s="42"/>
      <c r="AF260" s="42"/>
      <c r="AG260" s="67"/>
      <c r="AH260" s="97"/>
      <c r="AI260" s="42"/>
      <c r="AJ260" s="40"/>
      <c r="AK260" s="136"/>
      <c r="AL260" s="42"/>
      <c r="AM260" s="44"/>
      <c r="AN260" s="82"/>
    </row>
    <row r="261" spans="1:40" x14ac:dyDescent="0.45">
      <c r="A261" s="46"/>
      <c r="B261" s="46"/>
      <c r="C261" s="42"/>
      <c r="D261" s="42"/>
      <c r="E261" s="42"/>
      <c r="F261" s="42"/>
      <c r="G261" s="42"/>
      <c r="H261" s="42"/>
      <c r="I261" s="47"/>
      <c r="J261" s="47"/>
      <c r="K261" s="47"/>
      <c r="L261" s="47"/>
      <c r="M261" s="47"/>
      <c r="N261" s="47"/>
      <c r="O261" s="47"/>
      <c r="P261" s="47"/>
      <c r="Q261" s="47"/>
      <c r="R261" s="42"/>
      <c r="S261" s="42"/>
      <c r="T261" s="41"/>
      <c r="U261" s="41"/>
      <c r="V261" s="42"/>
      <c r="W261" s="47"/>
      <c r="X261" s="47"/>
      <c r="Y261" s="42"/>
      <c r="Z261" s="42"/>
      <c r="AA261" s="41"/>
      <c r="AB261" s="42"/>
      <c r="AC261" s="42"/>
      <c r="AD261" s="42"/>
      <c r="AE261" s="42"/>
      <c r="AF261" s="42"/>
      <c r="AG261" s="67"/>
      <c r="AH261" s="97"/>
      <c r="AI261" s="42"/>
      <c r="AJ261" s="40"/>
      <c r="AK261" s="136"/>
      <c r="AL261" s="42"/>
      <c r="AM261" s="44"/>
      <c r="AN261" s="82"/>
    </row>
    <row r="262" spans="1:40" x14ac:dyDescent="0.45">
      <c r="A262" s="46"/>
      <c r="B262" s="46"/>
      <c r="C262" s="42"/>
      <c r="D262" s="42"/>
      <c r="E262" s="42"/>
      <c r="F262" s="42"/>
      <c r="G262" s="42"/>
      <c r="H262" s="42"/>
      <c r="I262" s="47"/>
      <c r="J262" s="47"/>
      <c r="K262" s="47"/>
      <c r="L262" s="47"/>
      <c r="M262" s="47"/>
      <c r="N262" s="47"/>
      <c r="O262" s="47"/>
      <c r="P262" s="47"/>
      <c r="Q262" s="47"/>
      <c r="R262" s="42"/>
      <c r="S262" s="42"/>
      <c r="T262" s="41"/>
      <c r="U262" s="41"/>
      <c r="V262" s="42"/>
      <c r="W262" s="47"/>
      <c r="X262" s="47"/>
      <c r="Y262" s="42"/>
      <c r="Z262" s="42"/>
      <c r="AA262" s="41"/>
      <c r="AB262" s="42"/>
      <c r="AC262" s="42"/>
      <c r="AD262" s="42"/>
      <c r="AE262" s="42"/>
      <c r="AF262" s="42"/>
      <c r="AG262" s="67"/>
      <c r="AH262" s="97"/>
      <c r="AI262" s="42"/>
      <c r="AJ262" s="40"/>
      <c r="AK262" s="136"/>
      <c r="AL262" s="42"/>
      <c r="AM262" s="44"/>
      <c r="AN262" s="82"/>
    </row>
    <row r="263" spans="1:40" x14ac:dyDescent="0.45">
      <c r="A263" s="46"/>
      <c r="B263" s="46"/>
      <c r="C263" s="42"/>
      <c r="D263" s="42"/>
      <c r="E263" s="42"/>
      <c r="F263" s="42"/>
      <c r="G263" s="42"/>
      <c r="H263" s="42"/>
      <c r="I263" s="47"/>
      <c r="J263" s="47"/>
      <c r="K263" s="47"/>
      <c r="L263" s="47"/>
      <c r="M263" s="47"/>
      <c r="N263" s="47"/>
      <c r="O263" s="47"/>
      <c r="P263" s="47"/>
      <c r="Q263" s="47"/>
      <c r="R263" s="42"/>
      <c r="S263" s="42"/>
      <c r="T263" s="41"/>
      <c r="U263" s="41"/>
      <c r="V263" s="42"/>
      <c r="W263" s="47"/>
      <c r="X263" s="47"/>
      <c r="Y263" s="42"/>
      <c r="Z263" s="42"/>
      <c r="AA263" s="41"/>
      <c r="AB263" s="42"/>
      <c r="AC263" s="42"/>
      <c r="AD263" s="42"/>
      <c r="AE263" s="42"/>
      <c r="AF263" s="42"/>
      <c r="AG263" s="67"/>
      <c r="AH263" s="97"/>
      <c r="AI263" s="42"/>
      <c r="AJ263" s="40"/>
      <c r="AK263" s="136"/>
      <c r="AL263" s="42"/>
      <c r="AM263" s="44"/>
      <c r="AN263" s="82"/>
    </row>
    <row r="264" spans="1:40" x14ac:dyDescent="0.45">
      <c r="A264" s="46"/>
      <c r="B264" s="46"/>
      <c r="C264" s="42"/>
      <c r="D264" s="42"/>
      <c r="E264" s="42"/>
      <c r="F264" s="42"/>
      <c r="G264" s="42"/>
      <c r="H264" s="42"/>
      <c r="I264" s="47"/>
      <c r="J264" s="47"/>
      <c r="K264" s="47"/>
      <c r="L264" s="47"/>
      <c r="M264" s="47"/>
      <c r="N264" s="47"/>
      <c r="O264" s="47"/>
      <c r="P264" s="47"/>
      <c r="Q264" s="47"/>
      <c r="R264" s="42"/>
      <c r="S264" s="42"/>
      <c r="T264" s="41"/>
      <c r="U264" s="41"/>
      <c r="V264" s="42"/>
      <c r="W264" s="47"/>
      <c r="X264" s="47"/>
      <c r="Y264" s="42"/>
      <c r="Z264" s="42"/>
      <c r="AA264" s="41"/>
      <c r="AB264" s="42"/>
      <c r="AC264" s="42"/>
      <c r="AD264" s="42"/>
      <c r="AE264" s="42"/>
      <c r="AF264" s="42"/>
      <c r="AG264" s="67"/>
      <c r="AH264" s="97"/>
      <c r="AI264" s="42"/>
      <c r="AJ264" s="40"/>
      <c r="AK264" s="136"/>
      <c r="AL264" s="42"/>
      <c r="AM264" s="44"/>
      <c r="AN264" s="82"/>
    </row>
    <row r="265" spans="1:40" x14ac:dyDescent="0.45">
      <c r="A265" s="46"/>
      <c r="B265" s="46"/>
      <c r="C265" s="42"/>
      <c r="D265" s="42"/>
      <c r="E265" s="42"/>
      <c r="F265" s="42"/>
      <c r="G265" s="42"/>
      <c r="H265" s="42"/>
      <c r="I265" s="47"/>
      <c r="J265" s="47"/>
      <c r="K265" s="47"/>
      <c r="L265" s="47"/>
      <c r="M265" s="47"/>
      <c r="N265" s="47"/>
      <c r="O265" s="47"/>
      <c r="P265" s="47"/>
      <c r="Q265" s="47"/>
      <c r="R265" s="42"/>
      <c r="S265" s="42"/>
      <c r="T265" s="41"/>
      <c r="U265" s="41"/>
      <c r="V265" s="42"/>
      <c r="W265" s="47"/>
      <c r="X265" s="47"/>
      <c r="Y265" s="42"/>
      <c r="Z265" s="42"/>
      <c r="AA265" s="41"/>
      <c r="AB265" s="42"/>
      <c r="AC265" s="42"/>
      <c r="AD265" s="42"/>
      <c r="AE265" s="42"/>
      <c r="AF265" s="42"/>
      <c r="AG265" s="67"/>
      <c r="AH265" s="97"/>
      <c r="AI265" s="42"/>
      <c r="AJ265" s="40"/>
      <c r="AK265" s="136"/>
      <c r="AL265" s="42"/>
      <c r="AM265" s="44"/>
      <c r="AN265" s="82"/>
    </row>
    <row r="266" spans="1:40" x14ac:dyDescent="0.45">
      <c r="A266" s="46"/>
      <c r="B266" s="46"/>
      <c r="C266" s="42"/>
      <c r="D266" s="42"/>
      <c r="E266" s="42"/>
      <c r="F266" s="42"/>
      <c r="G266" s="42"/>
      <c r="H266" s="42"/>
      <c r="I266" s="47"/>
      <c r="J266" s="47"/>
      <c r="K266" s="47"/>
      <c r="L266" s="47"/>
      <c r="M266" s="47"/>
      <c r="N266" s="47"/>
      <c r="O266" s="47"/>
      <c r="P266" s="47"/>
      <c r="Q266" s="47"/>
      <c r="R266" s="42"/>
      <c r="S266" s="42"/>
      <c r="T266" s="41"/>
      <c r="U266" s="41"/>
      <c r="V266" s="42"/>
      <c r="W266" s="47"/>
      <c r="X266" s="47"/>
      <c r="Y266" s="42"/>
      <c r="Z266" s="42"/>
      <c r="AA266" s="41"/>
      <c r="AB266" s="42"/>
      <c r="AC266" s="42"/>
      <c r="AD266" s="42"/>
      <c r="AE266" s="42"/>
      <c r="AF266" s="42"/>
      <c r="AG266" s="67"/>
      <c r="AH266" s="97"/>
      <c r="AI266" s="42"/>
      <c r="AJ266" s="40"/>
      <c r="AK266" s="136"/>
      <c r="AL266" s="42"/>
      <c r="AM266" s="44"/>
      <c r="AN266" s="82"/>
    </row>
    <row r="267" spans="1:40" x14ac:dyDescent="0.45">
      <c r="A267" s="46"/>
      <c r="B267" s="46"/>
      <c r="C267" s="42"/>
      <c r="D267" s="42"/>
      <c r="E267" s="42"/>
      <c r="F267" s="42"/>
      <c r="G267" s="42"/>
      <c r="H267" s="42"/>
      <c r="I267" s="47"/>
      <c r="J267" s="47"/>
      <c r="K267" s="47"/>
      <c r="L267" s="47"/>
      <c r="M267" s="47"/>
      <c r="N267" s="47"/>
      <c r="O267" s="47"/>
      <c r="P267" s="47"/>
      <c r="Q267" s="47"/>
      <c r="R267" s="42"/>
      <c r="S267" s="42"/>
      <c r="T267" s="41"/>
      <c r="U267" s="41"/>
      <c r="V267" s="42"/>
      <c r="W267" s="47"/>
      <c r="X267" s="47"/>
      <c r="Y267" s="42"/>
      <c r="Z267" s="42"/>
      <c r="AA267" s="41"/>
      <c r="AB267" s="42"/>
      <c r="AC267" s="42"/>
      <c r="AD267" s="42"/>
      <c r="AE267" s="42"/>
      <c r="AF267" s="42"/>
      <c r="AG267" s="67"/>
      <c r="AH267" s="97"/>
      <c r="AI267" s="42"/>
      <c r="AJ267" s="40"/>
      <c r="AK267" s="136"/>
      <c r="AL267" s="42"/>
      <c r="AM267" s="44"/>
      <c r="AN267" s="82"/>
    </row>
    <row r="268" spans="1:40" x14ac:dyDescent="0.45">
      <c r="A268" s="46"/>
      <c r="B268" s="46"/>
      <c r="C268" s="42"/>
      <c r="D268" s="42"/>
      <c r="E268" s="42"/>
      <c r="F268" s="42"/>
      <c r="G268" s="42"/>
      <c r="H268" s="42"/>
      <c r="I268" s="47"/>
      <c r="J268" s="47"/>
      <c r="K268" s="47"/>
      <c r="L268" s="47"/>
      <c r="M268" s="47"/>
      <c r="N268" s="47"/>
      <c r="O268" s="47"/>
      <c r="P268" s="47"/>
      <c r="Q268" s="47"/>
      <c r="R268" s="42"/>
      <c r="S268" s="42"/>
      <c r="T268" s="41"/>
      <c r="U268" s="41"/>
      <c r="V268" s="42"/>
      <c r="W268" s="47"/>
      <c r="X268" s="47"/>
      <c r="Y268" s="42"/>
      <c r="Z268" s="42"/>
      <c r="AA268" s="41"/>
      <c r="AB268" s="42"/>
      <c r="AC268" s="42"/>
      <c r="AD268" s="42"/>
      <c r="AE268" s="42"/>
      <c r="AF268" s="42"/>
      <c r="AG268" s="67"/>
      <c r="AH268" s="97"/>
      <c r="AI268" s="42"/>
      <c r="AJ268" s="40"/>
      <c r="AK268" s="136"/>
      <c r="AL268" s="42"/>
      <c r="AM268" s="44"/>
      <c r="AN268" s="82"/>
    </row>
    <row r="269" spans="1:40" x14ac:dyDescent="0.45">
      <c r="A269" s="46"/>
      <c r="B269" s="46"/>
      <c r="C269" s="42"/>
      <c r="D269" s="42"/>
      <c r="E269" s="42"/>
      <c r="F269" s="42"/>
      <c r="G269" s="42"/>
      <c r="H269" s="42"/>
      <c r="I269" s="47"/>
      <c r="J269" s="47"/>
      <c r="K269" s="47"/>
      <c r="L269" s="47"/>
      <c r="M269" s="47"/>
      <c r="N269" s="47"/>
      <c r="O269" s="47"/>
      <c r="P269" s="47"/>
      <c r="Q269" s="47"/>
      <c r="R269" s="42"/>
      <c r="S269" s="42"/>
      <c r="T269" s="41"/>
      <c r="U269" s="41"/>
      <c r="V269" s="42"/>
      <c r="W269" s="47"/>
      <c r="X269" s="47"/>
      <c r="Y269" s="42"/>
      <c r="Z269" s="42"/>
      <c r="AA269" s="41"/>
      <c r="AB269" s="42"/>
      <c r="AC269" s="42"/>
      <c r="AD269" s="42"/>
      <c r="AE269" s="42"/>
      <c r="AF269" s="42"/>
      <c r="AG269" s="67"/>
      <c r="AH269" s="97"/>
      <c r="AI269" s="42"/>
      <c r="AJ269" s="40"/>
      <c r="AK269" s="136"/>
      <c r="AL269" s="42"/>
      <c r="AM269" s="44"/>
      <c r="AN269" s="82"/>
    </row>
    <row r="270" spans="1:40" x14ac:dyDescent="0.45">
      <c r="A270" s="46"/>
      <c r="B270" s="46"/>
      <c r="C270" s="42"/>
      <c r="D270" s="42"/>
      <c r="E270" s="42"/>
      <c r="F270" s="42"/>
      <c r="G270" s="42"/>
      <c r="H270" s="42"/>
      <c r="I270" s="47"/>
      <c r="J270" s="47"/>
      <c r="K270" s="47"/>
      <c r="L270" s="47"/>
      <c r="M270" s="47"/>
      <c r="N270" s="47"/>
      <c r="O270" s="47"/>
      <c r="P270" s="47"/>
      <c r="Q270" s="47"/>
      <c r="R270" s="42"/>
      <c r="S270" s="42"/>
      <c r="T270" s="41"/>
      <c r="U270" s="41"/>
      <c r="V270" s="42"/>
      <c r="W270" s="47"/>
      <c r="X270" s="47"/>
      <c r="Y270" s="42"/>
      <c r="Z270" s="42"/>
      <c r="AA270" s="41"/>
      <c r="AB270" s="42"/>
      <c r="AC270" s="42"/>
      <c r="AD270" s="42"/>
      <c r="AE270" s="42"/>
      <c r="AF270" s="42"/>
      <c r="AG270" s="67"/>
      <c r="AH270" s="97"/>
      <c r="AI270" s="42"/>
      <c r="AJ270" s="40"/>
      <c r="AK270" s="136"/>
      <c r="AL270" s="42"/>
      <c r="AM270" s="44"/>
      <c r="AN270" s="82"/>
    </row>
    <row r="271" spans="1:40" x14ac:dyDescent="0.45">
      <c r="A271" s="46"/>
      <c r="B271" s="46"/>
      <c r="C271" s="42"/>
      <c r="D271" s="42"/>
      <c r="E271" s="42"/>
      <c r="F271" s="42"/>
      <c r="G271" s="42"/>
      <c r="H271" s="42"/>
      <c r="I271" s="47"/>
      <c r="J271" s="47"/>
      <c r="K271" s="47"/>
      <c r="L271" s="47"/>
      <c r="M271" s="47"/>
      <c r="N271" s="47"/>
      <c r="O271" s="47"/>
      <c r="P271" s="47"/>
      <c r="Q271" s="47"/>
      <c r="R271" s="42"/>
      <c r="S271" s="42"/>
      <c r="T271" s="41"/>
      <c r="U271" s="41"/>
      <c r="V271" s="42"/>
      <c r="W271" s="47"/>
      <c r="X271" s="47"/>
      <c r="Y271" s="42"/>
      <c r="Z271" s="42"/>
      <c r="AA271" s="41"/>
      <c r="AB271" s="42"/>
      <c r="AC271" s="42"/>
      <c r="AD271" s="42"/>
      <c r="AE271" s="42"/>
      <c r="AF271" s="42"/>
      <c r="AG271" s="67"/>
      <c r="AH271" s="97"/>
      <c r="AI271" s="42"/>
      <c r="AJ271" s="40"/>
      <c r="AK271" s="136"/>
      <c r="AL271" s="42"/>
      <c r="AM271" s="44"/>
      <c r="AN271" s="82"/>
    </row>
    <row r="272" spans="1:40" x14ac:dyDescent="0.45">
      <c r="A272" s="46"/>
      <c r="B272" s="46"/>
      <c r="C272" s="42"/>
      <c r="D272" s="42"/>
      <c r="E272" s="42"/>
      <c r="F272" s="42"/>
      <c r="G272" s="42"/>
      <c r="H272" s="42"/>
      <c r="I272" s="47"/>
      <c r="J272" s="47"/>
      <c r="K272" s="47"/>
      <c r="L272" s="47"/>
      <c r="M272" s="47"/>
      <c r="N272" s="47"/>
      <c r="O272" s="47"/>
      <c r="P272" s="47"/>
      <c r="Q272" s="47"/>
      <c r="R272" s="42"/>
      <c r="S272" s="42"/>
      <c r="T272" s="41"/>
      <c r="U272" s="41"/>
      <c r="V272" s="42"/>
      <c r="W272" s="47"/>
      <c r="X272" s="47"/>
      <c r="Y272" s="42"/>
      <c r="Z272" s="42"/>
      <c r="AA272" s="41"/>
      <c r="AB272" s="42"/>
      <c r="AC272" s="42"/>
      <c r="AD272" s="42"/>
      <c r="AE272" s="42"/>
      <c r="AF272" s="42"/>
      <c r="AG272" s="67"/>
      <c r="AH272" s="97"/>
      <c r="AI272" s="42"/>
      <c r="AJ272" s="40"/>
      <c r="AK272" s="136"/>
      <c r="AL272" s="42"/>
      <c r="AM272" s="44"/>
      <c r="AN272" s="82"/>
    </row>
    <row r="273" spans="1:40" x14ac:dyDescent="0.45">
      <c r="A273" s="46"/>
      <c r="B273" s="46"/>
      <c r="C273" s="42"/>
      <c r="D273" s="42"/>
      <c r="E273" s="42"/>
      <c r="F273" s="42"/>
      <c r="G273" s="42"/>
      <c r="H273" s="42"/>
      <c r="I273" s="47"/>
      <c r="J273" s="47"/>
      <c r="K273" s="47"/>
      <c r="L273" s="47"/>
      <c r="M273" s="47"/>
      <c r="N273" s="47"/>
      <c r="O273" s="47"/>
      <c r="P273" s="47"/>
      <c r="Q273" s="47"/>
      <c r="R273" s="42"/>
      <c r="S273" s="42"/>
      <c r="T273" s="41"/>
      <c r="U273" s="41"/>
      <c r="V273" s="42"/>
      <c r="W273" s="47"/>
      <c r="X273" s="47"/>
      <c r="Y273" s="42"/>
      <c r="Z273" s="42"/>
      <c r="AA273" s="41"/>
      <c r="AB273" s="42"/>
      <c r="AC273" s="42"/>
      <c r="AD273" s="42"/>
      <c r="AE273" s="42"/>
      <c r="AF273" s="42"/>
      <c r="AG273" s="67"/>
      <c r="AH273" s="97"/>
      <c r="AI273" s="42"/>
      <c r="AJ273" s="40"/>
      <c r="AK273" s="136"/>
      <c r="AL273" s="42"/>
      <c r="AM273" s="44"/>
      <c r="AN273" s="82"/>
    </row>
    <row r="274" spans="1:40" x14ac:dyDescent="0.45">
      <c r="A274" s="46"/>
      <c r="B274" s="46"/>
      <c r="C274" s="42"/>
      <c r="D274" s="42"/>
      <c r="E274" s="42"/>
      <c r="F274" s="42"/>
      <c r="G274" s="42"/>
      <c r="H274" s="42"/>
      <c r="I274" s="47"/>
      <c r="J274" s="47"/>
      <c r="K274" s="47"/>
      <c r="L274" s="47"/>
      <c r="M274" s="47"/>
      <c r="N274" s="47"/>
      <c r="O274" s="47"/>
      <c r="P274" s="47"/>
      <c r="Q274" s="47"/>
      <c r="R274" s="42"/>
      <c r="S274" s="42"/>
      <c r="T274" s="41"/>
      <c r="U274" s="41"/>
      <c r="V274" s="42"/>
      <c r="W274" s="47"/>
      <c r="X274" s="47"/>
      <c r="Y274" s="42"/>
      <c r="Z274" s="42"/>
      <c r="AA274" s="41"/>
      <c r="AB274" s="42"/>
      <c r="AC274" s="42"/>
      <c r="AD274" s="42"/>
      <c r="AE274" s="42"/>
      <c r="AF274" s="42"/>
      <c r="AG274" s="67"/>
      <c r="AH274" s="97"/>
      <c r="AI274" s="42"/>
      <c r="AJ274" s="40"/>
      <c r="AK274" s="136"/>
      <c r="AL274" s="42"/>
      <c r="AM274" s="44"/>
      <c r="AN274" s="82"/>
    </row>
    <row r="275" spans="1:40" x14ac:dyDescent="0.45">
      <c r="A275" s="46"/>
      <c r="B275" s="46"/>
      <c r="C275" s="42"/>
      <c r="D275" s="42"/>
      <c r="E275" s="42"/>
      <c r="F275" s="42"/>
      <c r="G275" s="42"/>
      <c r="H275" s="42"/>
      <c r="I275" s="47"/>
      <c r="J275" s="47"/>
      <c r="K275" s="47"/>
      <c r="L275" s="47"/>
      <c r="M275" s="47"/>
      <c r="N275" s="47"/>
      <c r="O275" s="47"/>
      <c r="P275" s="47"/>
      <c r="Q275" s="47"/>
      <c r="R275" s="42"/>
      <c r="S275" s="42"/>
      <c r="T275" s="41"/>
      <c r="U275" s="41"/>
      <c r="V275" s="42"/>
      <c r="W275" s="47"/>
      <c r="X275" s="47"/>
      <c r="Y275" s="42"/>
      <c r="Z275" s="42"/>
      <c r="AA275" s="41"/>
      <c r="AB275" s="42"/>
      <c r="AC275" s="42"/>
      <c r="AD275" s="42"/>
      <c r="AE275" s="42"/>
      <c r="AF275" s="42"/>
      <c r="AG275" s="67"/>
      <c r="AH275" s="97"/>
      <c r="AI275" s="42"/>
      <c r="AJ275" s="40"/>
      <c r="AK275" s="136"/>
      <c r="AL275" s="42"/>
      <c r="AM275" s="44"/>
      <c r="AN275" s="82"/>
    </row>
    <row r="276" spans="1:40" x14ac:dyDescent="0.45">
      <c r="A276" s="46"/>
      <c r="B276" s="46"/>
      <c r="C276" s="42"/>
      <c r="D276" s="42"/>
      <c r="E276" s="42"/>
      <c r="F276" s="42"/>
      <c r="G276" s="42"/>
      <c r="H276" s="42"/>
      <c r="I276" s="47"/>
      <c r="J276" s="47"/>
      <c r="K276" s="47"/>
      <c r="L276" s="47"/>
      <c r="M276" s="47"/>
      <c r="N276" s="47"/>
      <c r="O276" s="47"/>
      <c r="P276" s="47"/>
      <c r="Q276" s="47"/>
      <c r="R276" s="42"/>
      <c r="S276" s="42"/>
      <c r="T276" s="41"/>
      <c r="U276" s="41"/>
      <c r="V276" s="42"/>
      <c r="W276" s="47"/>
      <c r="X276" s="47"/>
      <c r="Y276" s="42"/>
      <c r="Z276" s="42"/>
      <c r="AA276" s="41"/>
      <c r="AB276" s="42"/>
      <c r="AC276" s="42"/>
      <c r="AD276" s="42"/>
      <c r="AE276" s="42"/>
      <c r="AF276" s="42"/>
      <c r="AG276" s="67"/>
      <c r="AH276" s="97"/>
      <c r="AI276" s="42"/>
      <c r="AJ276" s="40"/>
      <c r="AK276" s="136"/>
      <c r="AL276" s="42"/>
      <c r="AM276" s="44"/>
      <c r="AN276" s="82"/>
    </row>
    <row r="277" spans="1:40" x14ac:dyDescent="0.45">
      <c r="A277" s="46"/>
      <c r="B277" s="46"/>
      <c r="C277" s="42"/>
      <c r="D277" s="42"/>
      <c r="E277" s="42"/>
      <c r="F277" s="42"/>
      <c r="G277" s="42"/>
      <c r="H277" s="42"/>
      <c r="I277" s="47"/>
      <c r="J277" s="47"/>
      <c r="K277" s="47"/>
      <c r="L277" s="47"/>
      <c r="M277" s="47"/>
      <c r="N277" s="47"/>
      <c r="O277" s="47"/>
      <c r="P277" s="47"/>
      <c r="Q277" s="47"/>
      <c r="R277" s="42"/>
      <c r="S277" s="42"/>
      <c r="T277" s="41"/>
      <c r="U277" s="41"/>
      <c r="V277" s="42"/>
      <c r="W277" s="47"/>
      <c r="X277" s="47"/>
      <c r="Y277" s="42"/>
      <c r="Z277" s="42"/>
      <c r="AA277" s="41"/>
      <c r="AB277" s="42"/>
      <c r="AC277" s="42"/>
      <c r="AD277" s="42"/>
      <c r="AE277" s="42"/>
      <c r="AF277" s="42"/>
      <c r="AG277" s="67"/>
      <c r="AH277" s="97"/>
      <c r="AI277" s="42"/>
      <c r="AJ277" s="40"/>
      <c r="AK277" s="136"/>
      <c r="AL277" s="42"/>
      <c r="AM277" s="44"/>
      <c r="AN277" s="82"/>
    </row>
    <row r="278" spans="1:40" x14ac:dyDescent="0.45">
      <c r="A278" s="46"/>
      <c r="B278" s="46"/>
      <c r="C278" s="42"/>
      <c r="D278" s="42"/>
      <c r="E278" s="42"/>
      <c r="F278" s="42"/>
      <c r="G278" s="42"/>
      <c r="H278" s="42"/>
      <c r="I278" s="47"/>
      <c r="J278" s="47"/>
      <c r="K278" s="47"/>
      <c r="L278" s="47"/>
      <c r="M278" s="47"/>
      <c r="N278" s="47"/>
      <c r="O278" s="47"/>
      <c r="P278" s="47"/>
      <c r="Q278" s="47"/>
      <c r="R278" s="42"/>
      <c r="S278" s="42"/>
      <c r="T278" s="41"/>
      <c r="U278" s="41"/>
      <c r="V278" s="42"/>
      <c r="W278" s="47"/>
      <c r="X278" s="47"/>
      <c r="Y278" s="42"/>
      <c r="Z278" s="42"/>
      <c r="AA278" s="41"/>
      <c r="AB278" s="42"/>
      <c r="AC278" s="42"/>
      <c r="AD278" s="42"/>
      <c r="AE278" s="42"/>
      <c r="AF278" s="42"/>
      <c r="AG278" s="67"/>
      <c r="AH278" s="97"/>
      <c r="AI278" s="42"/>
      <c r="AJ278" s="40"/>
      <c r="AK278" s="136"/>
      <c r="AL278" s="42"/>
      <c r="AM278" s="44"/>
      <c r="AN278" s="82"/>
    </row>
    <row r="279" spans="1:40" x14ac:dyDescent="0.45">
      <c r="A279" s="46"/>
      <c r="B279" s="46"/>
      <c r="C279" s="42"/>
      <c r="D279" s="42"/>
      <c r="E279" s="42"/>
      <c r="F279" s="42"/>
      <c r="G279" s="42"/>
      <c r="H279" s="42"/>
      <c r="I279" s="47"/>
      <c r="J279" s="47"/>
      <c r="K279" s="47"/>
      <c r="L279" s="47"/>
      <c r="M279" s="47"/>
      <c r="N279" s="47"/>
      <c r="O279" s="47"/>
      <c r="P279" s="47"/>
      <c r="Q279" s="47"/>
      <c r="R279" s="42"/>
      <c r="S279" s="42"/>
      <c r="T279" s="41"/>
      <c r="U279" s="41"/>
      <c r="V279" s="42"/>
      <c r="W279" s="47"/>
      <c r="X279" s="47"/>
      <c r="Y279" s="42"/>
      <c r="Z279" s="42"/>
      <c r="AA279" s="41"/>
      <c r="AB279" s="42"/>
      <c r="AC279" s="42"/>
      <c r="AD279" s="42"/>
      <c r="AE279" s="42"/>
      <c r="AF279" s="42"/>
      <c r="AG279" s="67"/>
      <c r="AH279" s="97"/>
      <c r="AI279" s="42"/>
      <c r="AJ279" s="40"/>
      <c r="AK279" s="136"/>
      <c r="AL279" s="42"/>
      <c r="AM279" s="44"/>
      <c r="AN279" s="82"/>
    </row>
    <row r="280" spans="1:40" x14ac:dyDescent="0.45">
      <c r="A280" s="46"/>
      <c r="B280" s="46"/>
      <c r="C280" s="42"/>
      <c r="D280" s="42"/>
      <c r="E280" s="42"/>
      <c r="F280" s="42"/>
      <c r="G280" s="42"/>
      <c r="H280" s="42"/>
      <c r="I280" s="47"/>
      <c r="J280" s="47"/>
      <c r="K280" s="47"/>
      <c r="L280" s="47"/>
      <c r="M280" s="47"/>
      <c r="N280" s="47"/>
      <c r="O280" s="47"/>
      <c r="P280" s="47"/>
      <c r="Q280" s="47"/>
      <c r="R280" s="42"/>
      <c r="S280" s="42"/>
      <c r="T280" s="41"/>
      <c r="U280" s="41"/>
      <c r="V280" s="42"/>
      <c r="W280" s="47"/>
      <c r="X280" s="47"/>
      <c r="Y280" s="42"/>
      <c r="Z280" s="42"/>
      <c r="AA280" s="41"/>
      <c r="AB280" s="42"/>
      <c r="AC280" s="42"/>
      <c r="AD280" s="42"/>
      <c r="AE280" s="42"/>
      <c r="AF280" s="42"/>
      <c r="AG280" s="67"/>
      <c r="AH280" s="97"/>
      <c r="AI280" s="42"/>
      <c r="AJ280" s="40"/>
      <c r="AK280" s="136"/>
      <c r="AL280" s="42"/>
      <c r="AM280" s="44"/>
      <c r="AN280" s="82"/>
    </row>
    <row r="281" spans="1:40" x14ac:dyDescent="0.45">
      <c r="A281" s="46"/>
      <c r="B281" s="46"/>
      <c r="C281" s="42"/>
      <c r="D281" s="42"/>
      <c r="E281" s="42"/>
      <c r="F281" s="42"/>
      <c r="G281" s="42"/>
      <c r="H281" s="42"/>
      <c r="I281" s="47"/>
      <c r="J281" s="47"/>
      <c r="K281" s="47"/>
      <c r="L281" s="47"/>
      <c r="M281" s="47"/>
      <c r="N281" s="47"/>
      <c r="O281" s="47"/>
      <c r="P281" s="47"/>
      <c r="Q281" s="47"/>
      <c r="R281" s="42"/>
      <c r="S281" s="42"/>
      <c r="T281" s="41"/>
      <c r="U281" s="41"/>
      <c r="V281" s="42"/>
      <c r="W281" s="47"/>
      <c r="X281" s="47"/>
      <c r="Y281" s="42"/>
      <c r="Z281" s="42"/>
      <c r="AA281" s="41"/>
      <c r="AB281" s="42"/>
      <c r="AC281" s="42"/>
      <c r="AD281" s="42"/>
      <c r="AE281" s="42"/>
      <c r="AF281" s="42"/>
      <c r="AG281" s="67"/>
      <c r="AH281" s="97"/>
      <c r="AI281" s="42"/>
      <c r="AJ281" s="40"/>
      <c r="AK281" s="136"/>
      <c r="AL281" s="42"/>
      <c r="AM281" s="44"/>
      <c r="AN281" s="82"/>
    </row>
    <row r="282" spans="1:40" x14ac:dyDescent="0.45">
      <c r="A282" s="46"/>
      <c r="B282" s="46"/>
      <c r="C282" s="42"/>
      <c r="D282" s="42"/>
      <c r="E282" s="42"/>
      <c r="F282" s="42"/>
      <c r="G282" s="42"/>
      <c r="H282" s="42"/>
      <c r="I282" s="47"/>
      <c r="J282" s="47"/>
      <c r="K282" s="47"/>
      <c r="L282" s="47"/>
      <c r="M282" s="47"/>
      <c r="N282" s="47"/>
      <c r="O282" s="47"/>
      <c r="P282" s="47"/>
      <c r="Q282" s="47"/>
      <c r="R282" s="42"/>
      <c r="S282" s="42"/>
      <c r="T282" s="41"/>
      <c r="U282" s="41"/>
      <c r="V282" s="42"/>
      <c r="W282" s="47"/>
      <c r="X282" s="47"/>
      <c r="Y282" s="42"/>
      <c r="Z282" s="42"/>
      <c r="AA282" s="41"/>
      <c r="AB282" s="42"/>
      <c r="AC282" s="42"/>
      <c r="AD282" s="42"/>
      <c r="AE282" s="42"/>
      <c r="AF282" s="42"/>
      <c r="AG282" s="67"/>
      <c r="AH282" s="97"/>
      <c r="AI282" s="42"/>
      <c r="AJ282" s="40"/>
      <c r="AK282" s="136"/>
      <c r="AL282" s="42"/>
      <c r="AM282" s="44"/>
      <c r="AN282" s="82"/>
    </row>
    <row r="283" spans="1:40" x14ac:dyDescent="0.45">
      <c r="A283" s="46"/>
      <c r="B283" s="46"/>
      <c r="C283" s="42"/>
      <c r="D283" s="42"/>
      <c r="E283" s="42"/>
      <c r="F283" s="42"/>
      <c r="G283" s="42"/>
      <c r="H283" s="42"/>
      <c r="I283" s="47"/>
      <c r="J283" s="47"/>
      <c r="K283" s="47"/>
      <c r="L283" s="47"/>
      <c r="M283" s="47"/>
      <c r="N283" s="47"/>
      <c r="O283" s="47"/>
      <c r="P283" s="47"/>
      <c r="Q283" s="47"/>
      <c r="R283" s="42"/>
      <c r="S283" s="42"/>
      <c r="T283" s="41"/>
      <c r="U283" s="41"/>
      <c r="V283" s="42"/>
      <c r="W283" s="47"/>
      <c r="X283" s="47"/>
      <c r="Y283" s="42"/>
      <c r="Z283" s="42"/>
      <c r="AA283" s="41"/>
      <c r="AB283" s="42"/>
      <c r="AC283" s="42"/>
      <c r="AD283" s="42"/>
      <c r="AE283" s="42"/>
      <c r="AF283" s="42"/>
      <c r="AG283" s="67"/>
      <c r="AH283" s="97"/>
      <c r="AI283" s="42"/>
      <c r="AJ283" s="40"/>
      <c r="AK283" s="136"/>
      <c r="AL283" s="42"/>
      <c r="AM283" s="44"/>
      <c r="AN283" s="82"/>
    </row>
    <row r="284" spans="1:40" x14ac:dyDescent="0.45">
      <c r="A284" s="46"/>
      <c r="B284" s="46"/>
      <c r="C284" s="42"/>
      <c r="D284" s="42"/>
      <c r="E284" s="42"/>
      <c r="F284" s="42"/>
      <c r="G284" s="42"/>
      <c r="H284" s="42"/>
      <c r="I284" s="47"/>
      <c r="J284" s="47"/>
      <c r="K284" s="47"/>
      <c r="L284" s="47"/>
      <c r="M284" s="47"/>
      <c r="N284" s="47"/>
      <c r="O284" s="47"/>
      <c r="P284" s="47"/>
      <c r="Q284" s="47"/>
      <c r="R284" s="42"/>
      <c r="S284" s="42"/>
      <c r="T284" s="41"/>
      <c r="U284" s="41"/>
      <c r="V284" s="42"/>
      <c r="W284" s="47"/>
      <c r="X284" s="47"/>
      <c r="Y284" s="42"/>
      <c r="Z284" s="42"/>
      <c r="AA284" s="41"/>
      <c r="AB284" s="42"/>
      <c r="AC284" s="42"/>
      <c r="AD284" s="42"/>
      <c r="AE284" s="42"/>
      <c r="AF284" s="42"/>
      <c r="AG284" s="67"/>
      <c r="AH284" s="97"/>
      <c r="AI284" s="42"/>
      <c r="AJ284" s="40"/>
      <c r="AK284" s="136"/>
      <c r="AL284" s="42"/>
      <c r="AM284" s="44"/>
      <c r="AN284" s="82"/>
    </row>
    <row r="285" spans="1:40" x14ac:dyDescent="0.45">
      <c r="A285" s="46"/>
      <c r="B285" s="46"/>
      <c r="C285" s="42"/>
      <c r="D285" s="42"/>
      <c r="E285" s="42"/>
      <c r="F285" s="42"/>
      <c r="G285" s="42"/>
      <c r="H285" s="42"/>
      <c r="I285" s="47"/>
      <c r="J285" s="47"/>
      <c r="K285" s="47"/>
      <c r="L285" s="47"/>
      <c r="M285" s="47"/>
      <c r="N285" s="47"/>
      <c r="O285" s="47"/>
      <c r="P285" s="47"/>
      <c r="Q285" s="47"/>
      <c r="R285" s="42"/>
      <c r="S285" s="42"/>
      <c r="T285" s="41"/>
      <c r="U285" s="41"/>
      <c r="V285" s="42"/>
      <c r="W285" s="47"/>
      <c r="X285" s="47"/>
      <c r="Y285" s="42"/>
      <c r="Z285" s="42"/>
      <c r="AA285" s="41"/>
      <c r="AB285" s="42"/>
      <c r="AC285" s="42"/>
      <c r="AD285" s="42"/>
      <c r="AE285" s="42"/>
      <c r="AF285" s="42"/>
      <c r="AG285" s="67"/>
      <c r="AH285" s="97"/>
      <c r="AI285" s="42"/>
      <c r="AJ285" s="40"/>
      <c r="AK285" s="136"/>
      <c r="AL285" s="42"/>
      <c r="AM285" s="44"/>
      <c r="AN285" s="82"/>
    </row>
    <row r="286" spans="1:40" x14ac:dyDescent="0.45">
      <c r="A286" s="46"/>
      <c r="B286" s="46"/>
      <c r="C286" s="42"/>
      <c r="D286" s="42"/>
      <c r="E286" s="42"/>
      <c r="F286" s="42"/>
      <c r="G286" s="42"/>
      <c r="H286" s="42"/>
      <c r="I286" s="47"/>
      <c r="J286" s="47"/>
      <c r="K286" s="47"/>
      <c r="L286" s="47"/>
      <c r="M286" s="47"/>
      <c r="N286" s="47"/>
      <c r="O286" s="47"/>
      <c r="P286" s="47"/>
      <c r="Q286" s="47"/>
      <c r="R286" s="42"/>
      <c r="S286" s="42"/>
      <c r="T286" s="41"/>
      <c r="U286" s="41"/>
      <c r="V286" s="42"/>
      <c r="W286" s="47"/>
      <c r="X286" s="47"/>
      <c r="Y286" s="42"/>
      <c r="Z286" s="42"/>
      <c r="AA286" s="41"/>
      <c r="AB286" s="42"/>
      <c r="AC286" s="42"/>
      <c r="AD286" s="42"/>
      <c r="AE286" s="42"/>
      <c r="AF286" s="42"/>
      <c r="AG286" s="67"/>
      <c r="AH286" s="97"/>
      <c r="AI286" s="42"/>
      <c r="AJ286" s="40"/>
      <c r="AK286" s="136"/>
      <c r="AL286" s="42"/>
      <c r="AM286" s="44"/>
      <c r="AN286" s="82"/>
    </row>
    <row r="287" spans="1:40" x14ac:dyDescent="0.45">
      <c r="A287" s="46"/>
      <c r="B287" s="46"/>
      <c r="C287" s="42"/>
      <c r="D287" s="42"/>
      <c r="E287" s="42"/>
      <c r="F287" s="42"/>
      <c r="G287" s="42"/>
      <c r="H287" s="42"/>
      <c r="I287" s="47"/>
      <c r="J287" s="47"/>
      <c r="K287" s="47"/>
      <c r="L287" s="47"/>
      <c r="M287" s="47"/>
      <c r="N287" s="47"/>
      <c r="O287" s="47"/>
      <c r="P287" s="47"/>
      <c r="Q287" s="47"/>
      <c r="R287" s="42"/>
      <c r="S287" s="42"/>
      <c r="T287" s="41"/>
      <c r="U287" s="41"/>
      <c r="V287" s="42"/>
      <c r="W287" s="47"/>
      <c r="X287" s="47"/>
      <c r="Y287" s="42"/>
      <c r="Z287" s="42"/>
      <c r="AA287" s="41"/>
      <c r="AB287" s="42"/>
      <c r="AC287" s="42"/>
      <c r="AD287" s="42"/>
      <c r="AE287" s="42"/>
      <c r="AF287" s="42"/>
      <c r="AG287" s="67"/>
      <c r="AH287" s="97"/>
      <c r="AI287" s="42"/>
      <c r="AJ287" s="40"/>
      <c r="AK287" s="136"/>
      <c r="AL287" s="42"/>
      <c r="AM287" s="44"/>
      <c r="AN287" s="82"/>
    </row>
    <row r="288" spans="1:40" x14ac:dyDescent="0.45">
      <c r="A288" s="46"/>
      <c r="B288" s="46"/>
      <c r="C288" s="42"/>
      <c r="D288" s="42"/>
      <c r="E288" s="42"/>
      <c r="F288" s="42"/>
      <c r="G288" s="42"/>
      <c r="H288" s="42"/>
      <c r="I288" s="47"/>
      <c r="J288" s="47"/>
      <c r="K288" s="47"/>
      <c r="L288" s="47"/>
      <c r="M288" s="47"/>
      <c r="N288" s="47"/>
      <c r="O288" s="47"/>
      <c r="P288" s="47"/>
      <c r="Q288" s="47"/>
      <c r="R288" s="42"/>
      <c r="S288" s="42"/>
      <c r="T288" s="41"/>
      <c r="U288" s="41"/>
      <c r="V288" s="42"/>
      <c r="W288" s="47"/>
      <c r="X288" s="47"/>
      <c r="Y288" s="42"/>
      <c r="Z288" s="42"/>
      <c r="AA288" s="41"/>
      <c r="AB288" s="42"/>
      <c r="AC288" s="42"/>
      <c r="AD288" s="42"/>
      <c r="AE288" s="42"/>
      <c r="AF288" s="42"/>
      <c r="AG288" s="67"/>
      <c r="AH288" s="97"/>
      <c r="AI288" s="42"/>
      <c r="AJ288" s="40"/>
      <c r="AK288" s="136"/>
      <c r="AL288" s="42"/>
      <c r="AM288" s="44"/>
      <c r="AN288" s="82"/>
    </row>
    <row r="289" spans="1:40" x14ac:dyDescent="0.45">
      <c r="A289" s="46"/>
      <c r="B289" s="46"/>
      <c r="C289" s="42"/>
      <c r="D289" s="42"/>
      <c r="E289" s="42"/>
      <c r="F289" s="42"/>
      <c r="G289" s="42"/>
      <c r="H289" s="42"/>
      <c r="I289" s="47"/>
      <c r="J289" s="47"/>
      <c r="K289" s="47"/>
      <c r="L289" s="47"/>
      <c r="M289" s="47"/>
      <c r="N289" s="47"/>
      <c r="O289" s="47"/>
      <c r="P289" s="47"/>
      <c r="Q289" s="47"/>
      <c r="R289" s="42"/>
      <c r="S289" s="42"/>
      <c r="T289" s="41"/>
      <c r="U289" s="41"/>
      <c r="V289" s="42"/>
      <c r="W289" s="47"/>
      <c r="X289" s="47"/>
      <c r="Y289" s="42"/>
      <c r="Z289" s="42"/>
      <c r="AA289" s="41"/>
      <c r="AB289" s="42"/>
      <c r="AC289" s="42"/>
      <c r="AD289" s="42"/>
      <c r="AE289" s="42"/>
      <c r="AF289" s="42"/>
      <c r="AG289" s="67"/>
      <c r="AH289" s="97"/>
      <c r="AI289" s="42"/>
      <c r="AJ289" s="40"/>
      <c r="AK289" s="136"/>
      <c r="AL289" s="42"/>
      <c r="AM289" s="44"/>
      <c r="AN289" s="82"/>
    </row>
    <row r="290" spans="1:40" x14ac:dyDescent="0.45">
      <c r="A290" s="46"/>
      <c r="B290" s="46"/>
      <c r="C290" s="42"/>
      <c r="D290" s="42"/>
      <c r="E290" s="42"/>
      <c r="F290" s="42"/>
      <c r="G290" s="42"/>
      <c r="H290" s="42"/>
      <c r="I290" s="47"/>
      <c r="J290" s="47"/>
      <c r="K290" s="47"/>
      <c r="L290" s="47"/>
      <c r="M290" s="47"/>
      <c r="N290" s="47"/>
      <c r="O290" s="47"/>
      <c r="P290" s="47"/>
      <c r="Q290" s="47"/>
      <c r="R290" s="42"/>
      <c r="S290" s="42"/>
      <c r="T290" s="41"/>
      <c r="U290" s="41"/>
      <c r="V290" s="42"/>
      <c r="W290" s="47"/>
      <c r="X290" s="47"/>
      <c r="Y290" s="42"/>
      <c r="Z290" s="42"/>
      <c r="AA290" s="41"/>
      <c r="AB290" s="42"/>
      <c r="AC290" s="42"/>
      <c r="AD290" s="42"/>
      <c r="AE290" s="42"/>
      <c r="AF290" s="42"/>
      <c r="AG290" s="67"/>
      <c r="AH290" s="97"/>
      <c r="AI290" s="42"/>
      <c r="AJ290" s="40"/>
      <c r="AK290" s="136"/>
      <c r="AL290" s="42"/>
      <c r="AM290" s="44"/>
      <c r="AN290" s="82"/>
    </row>
    <row r="291" spans="1:40" x14ac:dyDescent="0.45">
      <c r="A291" s="46"/>
      <c r="B291" s="46"/>
      <c r="C291" s="42"/>
      <c r="D291" s="42"/>
      <c r="E291" s="42"/>
      <c r="F291" s="42"/>
      <c r="G291" s="42"/>
      <c r="H291" s="42"/>
      <c r="I291" s="47"/>
      <c r="J291" s="47"/>
      <c r="K291" s="47"/>
      <c r="L291" s="47"/>
      <c r="M291" s="47"/>
      <c r="N291" s="47"/>
      <c r="O291" s="47"/>
      <c r="P291" s="47"/>
      <c r="Q291" s="47"/>
      <c r="R291" s="42"/>
      <c r="S291" s="42"/>
      <c r="T291" s="41"/>
      <c r="U291" s="41"/>
      <c r="V291" s="42"/>
      <c r="W291" s="47"/>
      <c r="X291" s="47"/>
      <c r="Y291" s="42"/>
      <c r="Z291" s="42"/>
      <c r="AA291" s="41"/>
      <c r="AB291" s="42"/>
      <c r="AC291" s="42"/>
      <c r="AD291" s="42"/>
      <c r="AE291" s="42"/>
      <c r="AF291" s="42"/>
      <c r="AG291" s="67"/>
      <c r="AH291" s="97"/>
      <c r="AI291" s="42"/>
      <c r="AJ291" s="40"/>
      <c r="AK291" s="136"/>
      <c r="AL291" s="42"/>
      <c r="AM291" s="44"/>
      <c r="AN291" s="82"/>
    </row>
    <row r="292" spans="1:40" x14ac:dyDescent="0.45">
      <c r="A292" s="46"/>
      <c r="B292" s="46"/>
      <c r="C292" s="42"/>
      <c r="D292" s="42"/>
      <c r="E292" s="42"/>
      <c r="F292" s="42"/>
      <c r="G292" s="42"/>
      <c r="H292" s="42"/>
      <c r="I292" s="47"/>
      <c r="J292" s="47"/>
      <c r="K292" s="47"/>
      <c r="L292" s="47"/>
      <c r="M292" s="47"/>
      <c r="N292" s="47"/>
      <c r="O292" s="47"/>
      <c r="P292" s="47"/>
      <c r="Q292" s="47"/>
      <c r="R292" s="42"/>
      <c r="S292" s="42"/>
      <c r="T292" s="41"/>
      <c r="U292" s="41"/>
      <c r="V292" s="42"/>
      <c r="W292" s="47"/>
      <c r="X292" s="47"/>
      <c r="Y292" s="42"/>
      <c r="Z292" s="42"/>
      <c r="AA292" s="41"/>
      <c r="AB292" s="42"/>
      <c r="AC292" s="42"/>
      <c r="AD292" s="42"/>
      <c r="AE292" s="42"/>
      <c r="AF292" s="42"/>
      <c r="AG292" s="67"/>
      <c r="AH292" s="97"/>
      <c r="AI292" s="42"/>
      <c r="AJ292" s="40"/>
      <c r="AK292" s="136"/>
      <c r="AL292" s="42"/>
      <c r="AM292" s="44"/>
      <c r="AN292" s="82"/>
    </row>
    <row r="293" spans="1:40" x14ac:dyDescent="0.45">
      <c r="A293" s="46"/>
      <c r="B293" s="46"/>
      <c r="C293" s="42"/>
      <c r="D293" s="42"/>
      <c r="E293" s="42"/>
      <c r="F293" s="42"/>
      <c r="G293" s="42"/>
      <c r="H293" s="42"/>
      <c r="I293" s="47"/>
      <c r="J293" s="47"/>
      <c r="K293" s="47"/>
      <c r="L293" s="47"/>
      <c r="M293" s="47"/>
      <c r="N293" s="47"/>
      <c r="O293" s="47"/>
      <c r="P293" s="47"/>
      <c r="Q293" s="47"/>
      <c r="R293" s="42"/>
      <c r="S293" s="42"/>
      <c r="T293" s="41"/>
      <c r="U293" s="41"/>
      <c r="V293" s="42"/>
      <c r="W293" s="47"/>
      <c r="X293" s="47"/>
      <c r="Y293" s="42"/>
      <c r="Z293" s="42"/>
      <c r="AA293" s="41"/>
      <c r="AB293" s="42"/>
      <c r="AC293" s="42"/>
      <c r="AD293" s="42"/>
      <c r="AE293" s="42"/>
      <c r="AF293" s="42"/>
      <c r="AG293" s="67"/>
      <c r="AH293" s="97"/>
      <c r="AI293" s="42"/>
      <c r="AJ293" s="40"/>
      <c r="AK293" s="136"/>
      <c r="AL293" s="42"/>
      <c r="AM293" s="44"/>
      <c r="AN293" s="82"/>
    </row>
    <row r="294" spans="1:40" x14ac:dyDescent="0.45">
      <c r="A294" s="46"/>
      <c r="B294" s="46"/>
      <c r="C294" s="42"/>
      <c r="D294" s="42"/>
      <c r="E294" s="42"/>
      <c r="F294" s="42"/>
      <c r="G294" s="42"/>
      <c r="H294" s="42"/>
      <c r="I294" s="47"/>
      <c r="J294" s="47"/>
      <c r="K294" s="47"/>
      <c r="L294" s="47"/>
      <c r="M294" s="47"/>
      <c r="N294" s="47"/>
      <c r="O294" s="47"/>
      <c r="P294" s="47"/>
      <c r="Q294" s="47"/>
      <c r="R294" s="42"/>
      <c r="S294" s="42"/>
      <c r="T294" s="41"/>
      <c r="U294" s="41"/>
      <c r="V294" s="42"/>
      <c r="W294" s="47"/>
      <c r="X294" s="47"/>
      <c r="Y294" s="42"/>
      <c r="Z294" s="42"/>
      <c r="AA294" s="41"/>
      <c r="AB294" s="42"/>
      <c r="AC294" s="42"/>
      <c r="AD294" s="42"/>
      <c r="AE294" s="42"/>
      <c r="AF294" s="42"/>
      <c r="AG294" s="67"/>
      <c r="AH294" s="97"/>
      <c r="AI294" s="42"/>
      <c r="AJ294" s="40"/>
      <c r="AK294" s="136"/>
      <c r="AL294" s="42"/>
      <c r="AM294" s="44"/>
      <c r="AN294" s="82"/>
    </row>
    <row r="295" spans="1:40" x14ac:dyDescent="0.45">
      <c r="A295" s="46"/>
      <c r="B295" s="46"/>
      <c r="C295" s="42"/>
      <c r="D295" s="42"/>
      <c r="E295" s="42"/>
      <c r="F295" s="42"/>
      <c r="G295" s="42"/>
      <c r="H295" s="42"/>
      <c r="I295" s="47"/>
      <c r="J295" s="47"/>
      <c r="K295" s="47"/>
      <c r="L295" s="47"/>
      <c r="M295" s="47"/>
      <c r="N295" s="47"/>
      <c r="O295" s="47"/>
      <c r="P295" s="47"/>
      <c r="Q295" s="47"/>
      <c r="R295" s="42"/>
      <c r="S295" s="42"/>
      <c r="T295" s="41"/>
      <c r="U295" s="41"/>
      <c r="V295" s="42"/>
      <c r="W295" s="47"/>
      <c r="X295" s="47"/>
      <c r="Y295" s="42"/>
      <c r="Z295" s="42"/>
      <c r="AA295" s="41"/>
      <c r="AB295" s="42"/>
      <c r="AC295" s="42"/>
      <c r="AD295" s="42"/>
      <c r="AE295" s="42"/>
      <c r="AF295" s="42"/>
      <c r="AG295" s="67"/>
      <c r="AH295" s="97"/>
      <c r="AI295" s="42"/>
      <c r="AJ295" s="40"/>
      <c r="AK295" s="136"/>
      <c r="AL295" s="42"/>
      <c r="AM295" s="44"/>
      <c r="AN295" s="82"/>
    </row>
    <row r="296" spans="1:40" x14ac:dyDescent="0.45">
      <c r="A296" s="46"/>
      <c r="B296" s="46"/>
      <c r="C296" s="42"/>
      <c r="D296" s="42"/>
      <c r="E296" s="42"/>
      <c r="F296" s="42"/>
      <c r="G296" s="42"/>
      <c r="H296" s="42"/>
      <c r="I296" s="47"/>
      <c r="J296" s="47"/>
      <c r="K296" s="47"/>
      <c r="L296" s="47"/>
      <c r="M296" s="47"/>
      <c r="N296" s="47"/>
      <c r="O296" s="47"/>
      <c r="P296" s="47"/>
      <c r="Q296" s="47"/>
      <c r="R296" s="42"/>
      <c r="S296" s="42"/>
      <c r="T296" s="41"/>
      <c r="U296" s="41"/>
      <c r="V296" s="42"/>
      <c r="W296" s="47"/>
      <c r="X296" s="47"/>
      <c r="Y296" s="42"/>
      <c r="Z296" s="42"/>
      <c r="AA296" s="41"/>
      <c r="AB296" s="42"/>
      <c r="AC296" s="42"/>
      <c r="AD296" s="42"/>
      <c r="AE296" s="42"/>
      <c r="AF296" s="42"/>
      <c r="AG296" s="67"/>
      <c r="AH296" s="97"/>
      <c r="AI296" s="42"/>
      <c r="AJ296" s="40"/>
      <c r="AK296" s="136"/>
      <c r="AL296" s="42"/>
      <c r="AM296" s="44"/>
      <c r="AN296" s="82"/>
    </row>
    <row r="297" spans="1:40" x14ac:dyDescent="0.45">
      <c r="A297" s="46"/>
      <c r="B297" s="46"/>
      <c r="C297" s="42"/>
      <c r="D297" s="42"/>
      <c r="E297" s="42"/>
      <c r="F297" s="42"/>
      <c r="G297" s="42"/>
      <c r="H297" s="42"/>
      <c r="I297" s="47"/>
      <c r="J297" s="47"/>
      <c r="K297" s="47"/>
      <c r="L297" s="47"/>
      <c r="M297" s="47"/>
      <c r="N297" s="47"/>
      <c r="O297" s="47"/>
      <c r="P297" s="47"/>
      <c r="Q297" s="47"/>
      <c r="R297" s="42"/>
      <c r="S297" s="42"/>
      <c r="T297" s="41"/>
      <c r="U297" s="41"/>
      <c r="V297" s="42"/>
      <c r="W297" s="47"/>
      <c r="X297" s="47"/>
      <c r="Y297" s="42"/>
      <c r="Z297" s="42"/>
      <c r="AA297" s="41"/>
      <c r="AB297" s="42"/>
      <c r="AC297" s="42"/>
      <c r="AD297" s="42"/>
      <c r="AE297" s="42"/>
      <c r="AF297" s="42"/>
      <c r="AG297" s="67"/>
      <c r="AH297" s="97"/>
      <c r="AI297" s="42"/>
      <c r="AJ297" s="40"/>
      <c r="AK297" s="136"/>
      <c r="AL297" s="42"/>
      <c r="AM297" s="44"/>
      <c r="AN297" s="82"/>
    </row>
    <row r="298" spans="1:40" x14ac:dyDescent="0.45">
      <c r="A298" s="46"/>
      <c r="B298" s="46"/>
      <c r="C298" s="42"/>
      <c r="D298" s="42"/>
      <c r="E298" s="42"/>
      <c r="F298" s="42"/>
      <c r="G298" s="42"/>
      <c r="H298" s="42"/>
      <c r="I298" s="47"/>
      <c r="J298" s="47"/>
      <c r="K298" s="47"/>
      <c r="L298" s="47"/>
      <c r="M298" s="47"/>
      <c r="N298" s="47"/>
      <c r="O298" s="47"/>
      <c r="P298" s="47"/>
      <c r="Q298" s="47"/>
      <c r="R298" s="42"/>
      <c r="S298" s="42"/>
      <c r="T298" s="41"/>
      <c r="U298" s="41"/>
      <c r="V298" s="42"/>
      <c r="W298" s="47"/>
      <c r="X298" s="47"/>
      <c r="Y298" s="42"/>
      <c r="Z298" s="42"/>
      <c r="AA298" s="41"/>
      <c r="AB298" s="42"/>
      <c r="AC298" s="42"/>
      <c r="AD298" s="42"/>
      <c r="AE298" s="42"/>
      <c r="AF298" s="42"/>
      <c r="AG298" s="67"/>
      <c r="AH298" s="97"/>
      <c r="AI298" s="42"/>
      <c r="AJ298" s="40"/>
      <c r="AK298" s="136"/>
      <c r="AL298" s="42"/>
      <c r="AM298" s="44"/>
      <c r="AN298" s="82"/>
    </row>
    <row r="299" spans="1:40" x14ac:dyDescent="0.45">
      <c r="A299" s="46"/>
      <c r="B299" s="46"/>
      <c r="C299" s="42"/>
      <c r="D299" s="42"/>
      <c r="E299" s="42"/>
      <c r="F299" s="42"/>
      <c r="G299" s="42"/>
      <c r="H299" s="42"/>
      <c r="I299" s="47"/>
      <c r="J299" s="47"/>
      <c r="K299" s="47"/>
      <c r="L299" s="47"/>
      <c r="M299" s="47"/>
      <c r="N299" s="47"/>
      <c r="O299" s="47"/>
      <c r="P299" s="47"/>
      <c r="Q299" s="47"/>
      <c r="R299" s="42"/>
      <c r="S299" s="42"/>
      <c r="T299" s="41"/>
      <c r="U299" s="41"/>
      <c r="V299" s="42"/>
      <c r="W299" s="47"/>
      <c r="X299" s="47"/>
      <c r="Y299" s="42"/>
      <c r="Z299" s="42"/>
      <c r="AA299" s="41"/>
      <c r="AB299" s="42"/>
      <c r="AC299" s="42"/>
      <c r="AD299" s="42"/>
      <c r="AE299" s="42"/>
      <c r="AF299" s="42"/>
      <c r="AG299" s="67"/>
      <c r="AH299" s="97"/>
      <c r="AI299" s="42"/>
      <c r="AJ299" s="40"/>
      <c r="AK299" s="136"/>
      <c r="AL299" s="42"/>
      <c r="AM299" s="44"/>
      <c r="AN299" s="82"/>
    </row>
    <row r="300" spans="1:40" x14ac:dyDescent="0.45">
      <c r="A300" s="46"/>
      <c r="B300" s="46"/>
      <c r="C300" s="42"/>
      <c r="D300" s="42"/>
      <c r="E300" s="42"/>
      <c r="F300" s="42"/>
      <c r="G300" s="42"/>
      <c r="H300" s="42"/>
      <c r="I300" s="47"/>
      <c r="J300" s="47"/>
      <c r="K300" s="47"/>
      <c r="L300" s="47"/>
      <c r="M300" s="47"/>
      <c r="N300" s="47"/>
      <c r="O300" s="47"/>
      <c r="P300" s="47"/>
      <c r="Q300" s="47"/>
      <c r="R300" s="42"/>
      <c r="S300" s="42"/>
      <c r="T300" s="41"/>
      <c r="U300" s="41"/>
      <c r="V300" s="42"/>
      <c r="W300" s="47"/>
      <c r="X300" s="47"/>
      <c r="Y300" s="42"/>
      <c r="Z300" s="42"/>
      <c r="AA300" s="41"/>
      <c r="AB300" s="42"/>
      <c r="AC300" s="42"/>
      <c r="AD300" s="42"/>
      <c r="AE300" s="42"/>
      <c r="AF300" s="42"/>
      <c r="AG300" s="67"/>
      <c r="AH300" s="97"/>
      <c r="AI300" s="42"/>
      <c r="AJ300" s="40"/>
      <c r="AK300" s="136"/>
      <c r="AL300" s="42"/>
      <c r="AM300" s="44"/>
      <c r="AN300" s="82"/>
    </row>
    <row r="301" spans="1:40" x14ac:dyDescent="0.45">
      <c r="A301" s="46"/>
      <c r="B301" s="46"/>
      <c r="C301" s="42"/>
      <c r="D301" s="42"/>
      <c r="E301" s="42"/>
      <c r="F301" s="42"/>
      <c r="G301" s="42"/>
      <c r="H301" s="42"/>
      <c r="I301" s="47"/>
      <c r="J301" s="47"/>
      <c r="K301" s="47"/>
      <c r="L301" s="47"/>
      <c r="M301" s="47"/>
      <c r="N301" s="47"/>
      <c r="O301" s="47"/>
      <c r="P301" s="47"/>
      <c r="Q301" s="47"/>
      <c r="R301" s="42"/>
      <c r="S301" s="42"/>
      <c r="T301" s="41"/>
      <c r="U301" s="41"/>
      <c r="V301" s="42"/>
      <c r="W301" s="47"/>
      <c r="X301" s="47"/>
      <c r="Y301" s="42"/>
      <c r="Z301" s="42"/>
      <c r="AA301" s="41"/>
      <c r="AB301" s="42"/>
      <c r="AC301" s="42"/>
      <c r="AD301" s="42"/>
      <c r="AE301" s="42"/>
      <c r="AF301" s="42"/>
      <c r="AG301" s="67"/>
      <c r="AH301" s="97"/>
      <c r="AI301" s="42"/>
      <c r="AJ301" s="40"/>
      <c r="AK301" s="136"/>
      <c r="AL301" s="42"/>
      <c r="AM301" s="44"/>
      <c r="AN301" s="82"/>
    </row>
    <row r="302" spans="1:40" x14ac:dyDescent="0.45">
      <c r="A302" s="46"/>
      <c r="B302" s="46"/>
      <c r="C302" s="42"/>
      <c r="D302" s="42"/>
      <c r="E302" s="42"/>
      <c r="F302" s="42"/>
      <c r="G302" s="42"/>
      <c r="H302" s="42"/>
      <c r="I302" s="47"/>
      <c r="J302" s="47"/>
      <c r="K302" s="47"/>
      <c r="L302" s="47"/>
      <c r="M302" s="47"/>
      <c r="N302" s="47"/>
      <c r="O302" s="47"/>
      <c r="P302" s="47"/>
      <c r="Q302" s="47"/>
      <c r="R302" s="42"/>
      <c r="S302" s="42"/>
      <c r="T302" s="41"/>
      <c r="U302" s="41"/>
      <c r="V302" s="42"/>
      <c r="W302" s="47"/>
      <c r="X302" s="47"/>
      <c r="Y302" s="42"/>
      <c r="Z302" s="42"/>
      <c r="AA302" s="41"/>
      <c r="AB302" s="42"/>
      <c r="AC302" s="42"/>
      <c r="AD302" s="42"/>
      <c r="AE302" s="42"/>
      <c r="AF302" s="42"/>
      <c r="AG302" s="67"/>
      <c r="AH302" s="97"/>
      <c r="AI302" s="42"/>
      <c r="AJ302" s="40"/>
      <c r="AK302" s="136"/>
      <c r="AL302" s="42"/>
      <c r="AM302" s="44"/>
      <c r="AN302" s="82"/>
    </row>
    <row r="303" spans="1:40" x14ac:dyDescent="0.45">
      <c r="A303" s="46"/>
      <c r="B303" s="46"/>
      <c r="C303" s="42"/>
      <c r="D303" s="42"/>
      <c r="E303" s="42"/>
      <c r="F303" s="42"/>
      <c r="G303" s="42"/>
      <c r="H303" s="42"/>
      <c r="I303" s="47"/>
      <c r="J303" s="47"/>
      <c r="K303" s="47"/>
      <c r="L303" s="47"/>
      <c r="M303" s="47"/>
      <c r="N303" s="47"/>
      <c r="O303" s="47"/>
      <c r="P303" s="47"/>
      <c r="Q303" s="47"/>
      <c r="R303" s="42"/>
      <c r="S303" s="42"/>
      <c r="T303" s="41"/>
      <c r="U303" s="41"/>
      <c r="V303" s="42"/>
      <c r="W303" s="47"/>
      <c r="X303" s="47"/>
      <c r="Y303" s="42"/>
      <c r="Z303" s="42"/>
      <c r="AA303" s="41"/>
      <c r="AB303" s="42"/>
      <c r="AC303" s="42"/>
      <c r="AD303" s="42"/>
      <c r="AE303" s="42"/>
      <c r="AF303" s="42"/>
      <c r="AG303" s="67"/>
      <c r="AH303" s="97"/>
      <c r="AI303" s="42"/>
      <c r="AJ303" s="40"/>
      <c r="AK303" s="136"/>
      <c r="AL303" s="42"/>
      <c r="AM303" s="44"/>
      <c r="AN303" s="82"/>
    </row>
    <row r="304" spans="1:40" x14ac:dyDescent="0.45">
      <c r="A304" s="46"/>
      <c r="B304" s="46"/>
      <c r="C304" s="42"/>
      <c r="D304" s="42"/>
      <c r="E304" s="42"/>
      <c r="F304" s="42"/>
      <c r="G304" s="42"/>
      <c r="H304" s="42"/>
      <c r="I304" s="47"/>
      <c r="J304" s="47"/>
      <c r="K304" s="47"/>
      <c r="L304" s="47"/>
      <c r="M304" s="47"/>
      <c r="N304" s="47"/>
      <c r="O304" s="47"/>
      <c r="P304" s="47"/>
      <c r="Q304" s="47"/>
      <c r="R304" s="42"/>
      <c r="S304" s="42"/>
      <c r="T304" s="41"/>
      <c r="U304" s="41"/>
      <c r="V304" s="42"/>
      <c r="W304" s="47"/>
      <c r="X304" s="47"/>
      <c r="Y304" s="42"/>
      <c r="Z304" s="42"/>
      <c r="AA304" s="41"/>
      <c r="AB304" s="42"/>
      <c r="AC304" s="42"/>
      <c r="AD304" s="42"/>
      <c r="AE304" s="42"/>
      <c r="AF304" s="42"/>
      <c r="AG304" s="67"/>
      <c r="AH304" s="97"/>
      <c r="AI304" s="42"/>
      <c r="AJ304" s="40"/>
      <c r="AK304" s="136"/>
      <c r="AL304" s="42"/>
      <c r="AM304" s="44"/>
      <c r="AN304" s="82"/>
    </row>
    <row r="305" spans="1:40" x14ac:dyDescent="0.45">
      <c r="A305" s="46"/>
      <c r="B305" s="46"/>
      <c r="C305" s="42"/>
      <c r="D305" s="42"/>
      <c r="E305" s="42"/>
      <c r="F305" s="42"/>
      <c r="G305" s="42"/>
      <c r="H305" s="42"/>
      <c r="I305" s="47"/>
      <c r="J305" s="47"/>
      <c r="K305" s="47"/>
      <c r="L305" s="47"/>
      <c r="M305" s="47"/>
      <c r="N305" s="47"/>
      <c r="O305" s="47"/>
      <c r="P305" s="47"/>
      <c r="Q305" s="47"/>
      <c r="R305" s="42"/>
      <c r="S305" s="42"/>
      <c r="T305" s="41"/>
      <c r="U305" s="41"/>
      <c r="V305" s="42"/>
      <c r="W305" s="47"/>
      <c r="X305" s="47"/>
      <c r="Y305" s="42"/>
      <c r="Z305" s="42"/>
      <c r="AA305" s="41"/>
      <c r="AB305" s="42"/>
      <c r="AC305" s="42"/>
      <c r="AD305" s="42"/>
      <c r="AE305" s="42"/>
      <c r="AF305" s="42"/>
      <c r="AG305" s="67"/>
      <c r="AH305" s="97"/>
      <c r="AI305" s="42"/>
      <c r="AJ305" s="40"/>
      <c r="AK305" s="136"/>
      <c r="AL305" s="42"/>
      <c r="AM305" s="44"/>
      <c r="AN305" s="82"/>
    </row>
    <row r="306" spans="1:40" x14ac:dyDescent="0.45">
      <c r="A306" s="46"/>
      <c r="B306" s="46"/>
      <c r="C306" s="42"/>
      <c r="D306" s="42"/>
      <c r="E306" s="42"/>
      <c r="F306" s="42"/>
      <c r="G306" s="42"/>
      <c r="H306" s="42"/>
      <c r="I306" s="47"/>
      <c r="J306" s="47"/>
      <c r="K306" s="47"/>
      <c r="L306" s="47"/>
      <c r="M306" s="47"/>
      <c r="N306" s="47"/>
      <c r="O306" s="47"/>
      <c r="P306" s="47"/>
      <c r="Q306" s="47"/>
      <c r="R306" s="42"/>
      <c r="S306" s="42"/>
      <c r="T306" s="41"/>
      <c r="U306" s="41"/>
      <c r="V306" s="42"/>
      <c r="W306" s="47"/>
      <c r="X306" s="47"/>
      <c r="Y306" s="42"/>
      <c r="Z306" s="42"/>
      <c r="AA306" s="41"/>
      <c r="AB306" s="42"/>
      <c r="AC306" s="42"/>
      <c r="AD306" s="42"/>
      <c r="AE306" s="42"/>
      <c r="AF306" s="42"/>
      <c r="AG306" s="67"/>
      <c r="AH306" s="97"/>
      <c r="AI306" s="42"/>
      <c r="AJ306" s="40"/>
      <c r="AK306" s="136"/>
      <c r="AL306" s="42"/>
      <c r="AM306" s="44"/>
      <c r="AN306" s="82"/>
    </row>
    <row r="307" spans="1:40" x14ac:dyDescent="0.45">
      <c r="A307" s="46"/>
      <c r="B307" s="46"/>
      <c r="C307" s="42"/>
      <c r="D307" s="42"/>
      <c r="E307" s="42"/>
      <c r="F307" s="42"/>
      <c r="G307" s="42"/>
      <c r="H307" s="42"/>
      <c r="I307" s="47"/>
      <c r="J307" s="47"/>
      <c r="K307" s="47"/>
      <c r="L307" s="47"/>
      <c r="M307" s="47"/>
      <c r="N307" s="47"/>
      <c r="O307" s="47"/>
      <c r="P307" s="47"/>
      <c r="Q307" s="47"/>
      <c r="R307" s="42"/>
      <c r="S307" s="42"/>
      <c r="T307" s="41"/>
      <c r="U307" s="41"/>
      <c r="V307" s="42"/>
      <c r="W307" s="47"/>
      <c r="X307" s="47"/>
      <c r="Y307" s="42"/>
      <c r="Z307" s="42"/>
      <c r="AA307" s="41"/>
      <c r="AB307" s="42"/>
      <c r="AC307" s="42"/>
      <c r="AD307" s="42"/>
      <c r="AE307" s="42"/>
      <c r="AF307" s="42"/>
      <c r="AG307" s="67"/>
      <c r="AH307" s="97"/>
      <c r="AI307" s="42"/>
      <c r="AJ307" s="40"/>
      <c r="AK307" s="136"/>
      <c r="AL307" s="42"/>
      <c r="AM307" s="44"/>
      <c r="AN307" s="82"/>
    </row>
    <row r="308" spans="1:40" x14ac:dyDescent="0.45">
      <c r="A308" s="46"/>
      <c r="B308" s="46"/>
      <c r="C308" s="42"/>
      <c r="D308" s="42"/>
      <c r="E308" s="42"/>
      <c r="F308" s="42"/>
      <c r="G308" s="42"/>
      <c r="H308" s="42"/>
      <c r="I308" s="47"/>
      <c r="J308" s="47"/>
      <c r="K308" s="47"/>
      <c r="L308" s="47"/>
      <c r="M308" s="47"/>
      <c r="N308" s="47"/>
      <c r="O308" s="47"/>
      <c r="P308" s="47"/>
      <c r="Q308" s="47"/>
      <c r="R308" s="42"/>
      <c r="S308" s="42"/>
      <c r="T308" s="41"/>
      <c r="U308" s="41"/>
      <c r="V308" s="42"/>
      <c r="W308" s="47"/>
      <c r="X308" s="47"/>
      <c r="Y308" s="42"/>
      <c r="Z308" s="42"/>
      <c r="AA308" s="41"/>
      <c r="AB308" s="42"/>
      <c r="AC308" s="42"/>
      <c r="AD308" s="42"/>
      <c r="AE308" s="42"/>
      <c r="AF308" s="42"/>
      <c r="AG308" s="67"/>
      <c r="AH308" s="97"/>
      <c r="AI308" s="42"/>
      <c r="AJ308" s="40"/>
      <c r="AK308" s="136"/>
      <c r="AL308" s="42"/>
      <c r="AM308" s="44"/>
      <c r="AN308" s="82"/>
    </row>
    <row r="309" spans="1:40" x14ac:dyDescent="0.45">
      <c r="A309" s="46"/>
      <c r="B309" s="46"/>
      <c r="C309" s="42"/>
      <c r="D309" s="42"/>
      <c r="E309" s="42"/>
      <c r="F309" s="42"/>
      <c r="G309" s="42"/>
      <c r="H309" s="42"/>
      <c r="I309" s="47"/>
      <c r="J309" s="47"/>
      <c r="K309" s="47"/>
      <c r="L309" s="47"/>
      <c r="M309" s="47"/>
      <c r="N309" s="47"/>
      <c r="O309" s="47"/>
      <c r="P309" s="47"/>
      <c r="Q309" s="47"/>
      <c r="R309" s="42"/>
      <c r="S309" s="42"/>
      <c r="T309" s="41"/>
      <c r="U309" s="41"/>
      <c r="V309" s="42"/>
      <c r="W309" s="47"/>
      <c r="X309" s="47"/>
      <c r="Y309" s="42"/>
      <c r="Z309" s="42"/>
      <c r="AA309" s="41"/>
      <c r="AB309" s="42"/>
      <c r="AC309" s="42"/>
      <c r="AD309" s="42"/>
      <c r="AE309" s="42"/>
      <c r="AF309" s="42"/>
      <c r="AG309" s="67"/>
      <c r="AH309" s="97"/>
      <c r="AI309" s="42"/>
      <c r="AJ309" s="40"/>
      <c r="AK309" s="136"/>
      <c r="AL309" s="42"/>
      <c r="AM309" s="44"/>
      <c r="AN309" s="82"/>
    </row>
    <row r="310" spans="1:40" x14ac:dyDescent="0.45">
      <c r="A310" s="46"/>
      <c r="B310" s="46"/>
      <c r="C310" s="42"/>
      <c r="D310" s="42"/>
      <c r="E310" s="42"/>
      <c r="F310" s="42"/>
      <c r="G310" s="42"/>
      <c r="H310" s="42"/>
      <c r="I310" s="47"/>
      <c r="J310" s="47"/>
      <c r="K310" s="47"/>
      <c r="L310" s="47"/>
      <c r="M310" s="47"/>
      <c r="N310" s="47"/>
      <c r="O310" s="47"/>
      <c r="P310" s="47"/>
      <c r="Q310" s="47"/>
      <c r="R310" s="42"/>
      <c r="S310" s="42"/>
      <c r="T310" s="41"/>
      <c r="U310" s="41"/>
      <c r="V310" s="42"/>
      <c r="W310" s="47"/>
      <c r="X310" s="47"/>
      <c r="Y310" s="42"/>
      <c r="Z310" s="42"/>
      <c r="AA310" s="41"/>
      <c r="AB310" s="42"/>
      <c r="AC310" s="42"/>
      <c r="AD310" s="42"/>
      <c r="AE310" s="42"/>
      <c r="AF310" s="42"/>
      <c r="AG310" s="67"/>
      <c r="AH310" s="97"/>
      <c r="AI310" s="42"/>
      <c r="AJ310" s="40"/>
      <c r="AK310" s="136"/>
      <c r="AL310" s="42"/>
      <c r="AM310" s="44"/>
      <c r="AN310" s="82"/>
    </row>
    <row r="311" spans="1:40" x14ac:dyDescent="0.45">
      <c r="A311" s="46"/>
      <c r="B311" s="46"/>
      <c r="C311" s="42"/>
      <c r="D311" s="42"/>
      <c r="E311" s="42"/>
      <c r="F311" s="42"/>
      <c r="G311" s="42"/>
      <c r="H311" s="42"/>
      <c r="I311" s="47"/>
      <c r="J311" s="47"/>
      <c r="K311" s="47"/>
      <c r="L311" s="47"/>
      <c r="M311" s="47"/>
      <c r="N311" s="47"/>
      <c r="O311" s="47"/>
      <c r="P311" s="47"/>
      <c r="Q311" s="47"/>
      <c r="R311" s="42"/>
      <c r="S311" s="42"/>
      <c r="T311" s="41"/>
      <c r="U311" s="41"/>
      <c r="V311" s="42"/>
      <c r="W311" s="47"/>
      <c r="X311" s="47"/>
      <c r="Y311" s="42"/>
      <c r="Z311" s="42"/>
      <c r="AA311" s="41"/>
      <c r="AB311" s="42"/>
      <c r="AC311" s="42"/>
      <c r="AD311" s="42"/>
      <c r="AE311" s="42"/>
      <c r="AF311" s="42"/>
      <c r="AG311" s="67"/>
      <c r="AH311" s="97"/>
      <c r="AI311" s="42"/>
      <c r="AJ311" s="40"/>
      <c r="AK311" s="136"/>
      <c r="AL311" s="42"/>
      <c r="AM311" s="44"/>
      <c r="AN311" s="82"/>
    </row>
    <row r="312" spans="1:40" x14ac:dyDescent="0.45">
      <c r="A312" s="46"/>
      <c r="B312" s="46"/>
      <c r="C312" s="42"/>
      <c r="D312" s="42"/>
      <c r="E312" s="42"/>
      <c r="F312" s="42"/>
      <c r="G312" s="42"/>
      <c r="H312" s="42"/>
      <c r="I312" s="47"/>
      <c r="J312" s="47"/>
      <c r="K312" s="47"/>
      <c r="L312" s="47"/>
      <c r="M312" s="47"/>
      <c r="N312" s="47"/>
      <c r="O312" s="47"/>
      <c r="P312" s="47"/>
      <c r="Q312" s="47"/>
      <c r="R312" s="42"/>
      <c r="S312" s="42"/>
      <c r="T312" s="41"/>
      <c r="U312" s="41"/>
      <c r="V312" s="42"/>
      <c r="W312" s="47"/>
      <c r="X312" s="47"/>
      <c r="Y312" s="42"/>
      <c r="Z312" s="42"/>
      <c r="AA312" s="41"/>
      <c r="AB312" s="42"/>
      <c r="AC312" s="42"/>
      <c r="AD312" s="42"/>
      <c r="AE312" s="42"/>
      <c r="AF312" s="42"/>
      <c r="AG312" s="67"/>
      <c r="AH312" s="97"/>
      <c r="AI312" s="42"/>
      <c r="AJ312" s="40"/>
      <c r="AK312" s="136"/>
      <c r="AL312" s="42"/>
      <c r="AM312" s="44"/>
      <c r="AN312" s="82"/>
    </row>
    <row r="313" spans="1:40" x14ac:dyDescent="0.45">
      <c r="A313" s="46"/>
      <c r="B313" s="46"/>
      <c r="C313" s="42"/>
      <c r="D313" s="42"/>
      <c r="E313" s="42"/>
      <c r="F313" s="42"/>
      <c r="G313" s="42"/>
      <c r="H313" s="42"/>
      <c r="I313" s="47"/>
      <c r="J313" s="47"/>
      <c r="K313" s="47"/>
      <c r="L313" s="47"/>
      <c r="M313" s="47"/>
      <c r="N313" s="47"/>
      <c r="O313" s="47"/>
      <c r="P313" s="47"/>
      <c r="Q313" s="47"/>
      <c r="R313" s="42"/>
      <c r="S313" s="42"/>
      <c r="T313" s="41"/>
      <c r="U313" s="41"/>
      <c r="V313" s="42"/>
      <c r="W313" s="47"/>
      <c r="X313" s="47"/>
      <c r="Y313" s="42"/>
      <c r="Z313" s="42"/>
      <c r="AA313" s="41"/>
      <c r="AB313" s="42"/>
      <c r="AC313" s="42"/>
      <c r="AD313" s="42"/>
      <c r="AE313" s="42"/>
      <c r="AF313" s="42"/>
      <c r="AG313" s="67"/>
      <c r="AH313" s="97"/>
      <c r="AI313" s="42"/>
      <c r="AJ313" s="40"/>
      <c r="AK313" s="136"/>
      <c r="AL313" s="42"/>
      <c r="AM313" s="44"/>
      <c r="AN313" s="82"/>
    </row>
    <row r="314" spans="1:40" x14ac:dyDescent="0.45">
      <c r="A314" s="46"/>
      <c r="B314" s="46"/>
      <c r="C314" s="42"/>
      <c r="D314" s="42"/>
      <c r="E314" s="42"/>
      <c r="F314" s="42"/>
      <c r="G314" s="42"/>
      <c r="H314" s="42"/>
      <c r="I314" s="47"/>
      <c r="J314" s="47"/>
      <c r="K314" s="47"/>
      <c r="L314" s="47"/>
      <c r="M314" s="47"/>
      <c r="N314" s="47"/>
      <c r="O314" s="47"/>
      <c r="P314" s="47"/>
      <c r="Q314" s="47"/>
      <c r="R314" s="42"/>
      <c r="S314" s="42"/>
      <c r="T314" s="41"/>
      <c r="U314" s="41"/>
      <c r="V314" s="42"/>
      <c r="W314" s="47"/>
      <c r="X314" s="47"/>
      <c r="Y314" s="42"/>
      <c r="Z314" s="42"/>
      <c r="AA314" s="41"/>
      <c r="AB314" s="42"/>
      <c r="AC314" s="42"/>
      <c r="AD314" s="42"/>
      <c r="AE314" s="42"/>
      <c r="AF314" s="42"/>
      <c r="AG314" s="67"/>
      <c r="AH314" s="97"/>
      <c r="AI314" s="42"/>
      <c r="AJ314" s="40"/>
      <c r="AK314" s="136"/>
      <c r="AL314" s="42"/>
      <c r="AM314" s="44"/>
      <c r="AN314" s="82"/>
    </row>
    <row r="315" spans="1:40" x14ac:dyDescent="0.45">
      <c r="A315" s="46"/>
      <c r="B315" s="46"/>
      <c r="C315" s="42"/>
      <c r="D315" s="42"/>
      <c r="E315" s="42"/>
      <c r="F315" s="42"/>
      <c r="G315" s="42"/>
      <c r="H315" s="42"/>
      <c r="I315" s="47"/>
      <c r="J315" s="47"/>
      <c r="K315" s="47"/>
      <c r="L315" s="47"/>
      <c r="M315" s="47"/>
      <c r="N315" s="47"/>
      <c r="O315" s="47"/>
      <c r="P315" s="47"/>
      <c r="Q315" s="47"/>
      <c r="R315" s="42"/>
      <c r="S315" s="42"/>
      <c r="T315" s="41"/>
      <c r="U315" s="41"/>
      <c r="V315" s="42"/>
      <c r="W315" s="47"/>
      <c r="X315" s="47"/>
      <c r="Y315" s="42"/>
      <c r="Z315" s="42"/>
      <c r="AA315" s="41"/>
      <c r="AB315" s="42"/>
      <c r="AC315" s="42"/>
      <c r="AD315" s="42"/>
      <c r="AE315" s="42"/>
      <c r="AF315" s="42"/>
      <c r="AG315" s="67"/>
      <c r="AH315" s="97"/>
      <c r="AI315" s="42"/>
      <c r="AJ315" s="40"/>
      <c r="AK315" s="136"/>
      <c r="AL315" s="42"/>
      <c r="AM315" s="44"/>
      <c r="AN315" s="82"/>
    </row>
    <row r="316" spans="1:40" x14ac:dyDescent="0.45">
      <c r="AN316" s="82"/>
    </row>
    <row r="317" spans="1:40" x14ac:dyDescent="0.45">
      <c r="AN317" s="82"/>
    </row>
    <row r="318" spans="1:40" x14ac:dyDescent="0.45">
      <c r="AN318" s="82"/>
    </row>
    <row r="319" spans="1:40" x14ac:dyDescent="0.45">
      <c r="AN319" s="82"/>
    </row>
    <row r="320" spans="1:40" x14ac:dyDescent="0.45">
      <c r="AN320" s="82"/>
    </row>
    <row r="321" spans="40:40" x14ac:dyDescent="0.45">
      <c r="AN321" s="82"/>
    </row>
    <row r="322" spans="40:40" x14ac:dyDescent="0.45">
      <c r="AN322" s="82"/>
    </row>
    <row r="323" spans="40:40" x14ac:dyDescent="0.45">
      <c r="AN323" s="82"/>
    </row>
    <row r="324" spans="40:40" x14ac:dyDescent="0.45">
      <c r="AN324" s="82"/>
    </row>
    <row r="325" spans="40:40" x14ac:dyDescent="0.45">
      <c r="AN325" s="82"/>
    </row>
    <row r="326" spans="40:40" x14ac:dyDescent="0.45">
      <c r="AN326" s="82"/>
    </row>
    <row r="327" spans="40:40" x14ac:dyDescent="0.45">
      <c r="AN327" s="82"/>
    </row>
    <row r="328" spans="40:40" x14ac:dyDescent="0.45">
      <c r="AN328" s="82"/>
    </row>
    <row r="329" spans="40:40" x14ac:dyDescent="0.45">
      <c r="AN329" s="82"/>
    </row>
    <row r="330" spans="40:40" x14ac:dyDescent="0.45">
      <c r="AN330" s="82"/>
    </row>
    <row r="331" spans="40:40" x14ac:dyDescent="0.45">
      <c r="AN331" s="82"/>
    </row>
    <row r="332" spans="40:40" x14ac:dyDescent="0.45">
      <c r="AN332" s="82"/>
    </row>
    <row r="333" spans="40:40" x14ac:dyDescent="0.45">
      <c r="AN333" s="82"/>
    </row>
    <row r="334" spans="40:40" x14ac:dyDescent="0.45">
      <c r="AN334" s="82"/>
    </row>
    <row r="335" spans="40:40" x14ac:dyDescent="0.45">
      <c r="AN335" s="82"/>
    </row>
    <row r="336" spans="40:40" x14ac:dyDescent="0.45">
      <c r="AN336" s="82"/>
    </row>
    <row r="337" spans="40:40" x14ac:dyDescent="0.45">
      <c r="AN337" s="82"/>
    </row>
    <row r="338" spans="40:40" x14ac:dyDescent="0.45">
      <c r="AN338" s="82"/>
    </row>
    <row r="339" spans="40:40" x14ac:dyDescent="0.45">
      <c r="AN339" s="82"/>
    </row>
    <row r="340" spans="40:40" x14ac:dyDescent="0.45">
      <c r="AN340" s="82"/>
    </row>
    <row r="341" spans="40:40" x14ac:dyDescent="0.45">
      <c r="AN341" s="82"/>
    </row>
    <row r="342" spans="40:40" x14ac:dyDescent="0.45">
      <c r="AN342" s="82"/>
    </row>
    <row r="343" spans="40:40" x14ac:dyDescent="0.45">
      <c r="AN343" s="82"/>
    </row>
    <row r="344" spans="40:40" x14ac:dyDescent="0.45">
      <c r="AN344" s="82"/>
    </row>
    <row r="345" spans="40:40" x14ac:dyDescent="0.45">
      <c r="AN345" s="82"/>
    </row>
    <row r="346" spans="40:40" x14ac:dyDescent="0.45">
      <c r="AN346" s="82"/>
    </row>
    <row r="347" spans="40:40" x14ac:dyDescent="0.45">
      <c r="AN347" s="82"/>
    </row>
    <row r="348" spans="40:40" x14ac:dyDescent="0.45">
      <c r="AN348" s="82"/>
    </row>
    <row r="349" spans="40:40" x14ac:dyDescent="0.45">
      <c r="AN349" s="82"/>
    </row>
    <row r="350" spans="40:40" x14ac:dyDescent="0.45">
      <c r="AN350" s="82"/>
    </row>
    <row r="351" spans="40:40" x14ac:dyDescent="0.45">
      <c r="AN351" s="82"/>
    </row>
    <row r="352" spans="40:40" x14ac:dyDescent="0.45">
      <c r="AN352" s="82"/>
    </row>
    <row r="353" spans="40:40" x14ac:dyDescent="0.45">
      <c r="AN353" s="82"/>
    </row>
    <row r="354" spans="40:40" x14ac:dyDescent="0.45">
      <c r="AN354" s="82"/>
    </row>
    <row r="355" spans="40:40" x14ac:dyDescent="0.45">
      <c r="AN355" s="82"/>
    </row>
    <row r="356" spans="40:40" x14ac:dyDescent="0.45">
      <c r="AN356" s="82"/>
    </row>
    <row r="357" spans="40:40" x14ac:dyDescent="0.45">
      <c r="AN357" s="82"/>
    </row>
    <row r="358" spans="40:40" x14ac:dyDescent="0.45">
      <c r="AN358" s="82"/>
    </row>
    <row r="359" spans="40:40" x14ac:dyDescent="0.45">
      <c r="AN359" s="82"/>
    </row>
    <row r="360" spans="40:40" x14ac:dyDescent="0.45">
      <c r="AN360" s="82"/>
    </row>
    <row r="361" spans="40:40" x14ac:dyDescent="0.45">
      <c r="AN361" s="82"/>
    </row>
    <row r="362" spans="40:40" x14ac:dyDescent="0.45">
      <c r="AN362" s="82"/>
    </row>
    <row r="363" spans="40:40" x14ac:dyDescent="0.45">
      <c r="AN363" s="82"/>
    </row>
    <row r="364" spans="40:40" x14ac:dyDescent="0.45">
      <c r="AN364" s="82"/>
    </row>
    <row r="365" spans="40:40" x14ac:dyDescent="0.45">
      <c r="AN365" s="82"/>
    </row>
    <row r="366" spans="40:40" x14ac:dyDescent="0.45">
      <c r="AN366" s="82"/>
    </row>
    <row r="367" spans="40:40" x14ac:dyDescent="0.45">
      <c r="AN367" s="82"/>
    </row>
    <row r="368" spans="40:40" x14ac:dyDescent="0.45">
      <c r="AN368" s="82"/>
    </row>
    <row r="369" spans="40:40" x14ac:dyDescent="0.45">
      <c r="AN369" s="82"/>
    </row>
    <row r="370" spans="40:40" x14ac:dyDescent="0.45">
      <c r="AN370" s="82"/>
    </row>
    <row r="371" spans="40:40" x14ac:dyDescent="0.45">
      <c r="AN371" s="82"/>
    </row>
    <row r="372" spans="40:40" x14ac:dyDescent="0.45">
      <c r="AN372" s="82"/>
    </row>
    <row r="373" spans="40:40" x14ac:dyDescent="0.45">
      <c r="AN373" s="82"/>
    </row>
    <row r="374" spans="40:40" x14ac:dyDescent="0.45">
      <c r="AN374" s="82"/>
    </row>
    <row r="375" spans="40:40" x14ac:dyDescent="0.45">
      <c r="AN375" s="82"/>
    </row>
    <row r="376" spans="40:40" x14ac:dyDescent="0.45">
      <c r="AN376" s="82"/>
    </row>
    <row r="377" spans="40:40" x14ac:dyDescent="0.45">
      <c r="AN377" s="82"/>
    </row>
    <row r="378" spans="40:40" x14ac:dyDescent="0.45">
      <c r="AN378" s="82"/>
    </row>
    <row r="379" spans="40:40" x14ac:dyDescent="0.45">
      <c r="AN379" s="82"/>
    </row>
    <row r="380" spans="40:40" x14ac:dyDescent="0.45">
      <c r="AN380" s="82"/>
    </row>
    <row r="381" spans="40:40" x14ac:dyDescent="0.45">
      <c r="AN381" s="82"/>
    </row>
    <row r="382" spans="40:40" x14ac:dyDescent="0.45">
      <c r="AN382" s="82"/>
    </row>
    <row r="383" spans="40:40" x14ac:dyDescent="0.45">
      <c r="AN383" s="82"/>
    </row>
    <row r="384" spans="40:40" x14ac:dyDescent="0.45">
      <c r="AN384" s="82"/>
    </row>
    <row r="385" spans="40:40" x14ac:dyDescent="0.45">
      <c r="AN385" s="82"/>
    </row>
    <row r="386" spans="40:40" x14ac:dyDescent="0.45">
      <c r="AN386" s="82"/>
    </row>
    <row r="387" spans="40:40" x14ac:dyDescent="0.45">
      <c r="AN387" s="82"/>
    </row>
    <row r="388" spans="40:40" x14ac:dyDescent="0.45">
      <c r="AN388" s="82"/>
    </row>
    <row r="389" spans="40:40" x14ac:dyDescent="0.45">
      <c r="AN389" s="82"/>
    </row>
    <row r="390" spans="40:40" x14ac:dyDescent="0.45">
      <c r="AN390" s="82"/>
    </row>
    <row r="391" spans="40:40" x14ac:dyDescent="0.45">
      <c r="AN391" s="82"/>
    </row>
    <row r="392" spans="40:40" x14ac:dyDescent="0.45">
      <c r="AN392" s="82"/>
    </row>
    <row r="393" spans="40:40" x14ac:dyDescent="0.45">
      <c r="AN393" s="82"/>
    </row>
    <row r="394" spans="40:40" x14ac:dyDescent="0.45">
      <c r="AN394" s="82"/>
    </row>
    <row r="395" spans="40:40" x14ac:dyDescent="0.45">
      <c r="AN395" s="82"/>
    </row>
    <row r="396" spans="40:40" x14ac:dyDescent="0.45">
      <c r="AN396" s="82"/>
    </row>
    <row r="397" spans="40:40" x14ac:dyDescent="0.45">
      <c r="AN397" s="82"/>
    </row>
    <row r="398" spans="40:40" x14ac:dyDescent="0.45">
      <c r="AN398" s="82"/>
    </row>
    <row r="399" spans="40:40" x14ac:dyDescent="0.45">
      <c r="AN399" s="82"/>
    </row>
    <row r="400" spans="40:40" x14ac:dyDescent="0.45">
      <c r="AN400" s="82"/>
    </row>
    <row r="401" spans="40:40" x14ac:dyDescent="0.45">
      <c r="AN401" s="82"/>
    </row>
    <row r="402" spans="40:40" x14ac:dyDescent="0.45">
      <c r="AN402" s="82"/>
    </row>
    <row r="403" spans="40:40" x14ac:dyDescent="0.45">
      <c r="AN403" s="82"/>
    </row>
    <row r="404" spans="40:40" x14ac:dyDescent="0.45">
      <c r="AN404" s="82"/>
    </row>
    <row r="405" spans="40:40" x14ac:dyDescent="0.45">
      <c r="AN405" s="82"/>
    </row>
    <row r="406" spans="40:40" x14ac:dyDescent="0.45">
      <c r="AN406" s="82"/>
    </row>
    <row r="407" spans="40:40" x14ac:dyDescent="0.45">
      <c r="AN407" s="82"/>
    </row>
    <row r="408" spans="40:40" x14ac:dyDescent="0.45">
      <c r="AN408" s="82"/>
    </row>
    <row r="409" spans="40:40" x14ac:dyDescent="0.45">
      <c r="AN409" s="82"/>
    </row>
    <row r="410" spans="40:40" x14ac:dyDescent="0.45">
      <c r="AN410" s="82"/>
    </row>
    <row r="411" spans="40:40" x14ac:dyDescent="0.45">
      <c r="AN411" s="82"/>
    </row>
    <row r="412" spans="40:40" x14ac:dyDescent="0.45">
      <c r="AN412" s="82"/>
    </row>
    <row r="413" spans="40:40" x14ac:dyDescent="0.45">
      <c r="AN413" s="82"/>
    </row>
    <row r="414" spans="40:40" x14ac:dyDescent="0.45">
      <c r="AN414" s="82"/>
    </row>
    <row r="415" spans="40:40" x14ac:dyDescent="0.45">
      <c r="AN415" s="82"/>
    </row>
    <row r="416" spans="40:40" x14ac:dyDescent="0.45">
      <c r="AN416" s="82"/>
    </row>
    <row r="417" spans="40:40" x14ac:dyDescent="0.45">
      <c r="AN417" s="82"/>
    </row>
    <row r="418" spans="40:40" x14ac:dyDescent="0.45">
      <c r="AN418" s="82"/>
    </row>
    <row r="419" spans="40:40" x14ac:dyDescent="0.45">
      <c r="AN419" s="82"/>
    </row>
    <row r="420" spans="40:40" x14ac:dyDescent="0.45">
      <c r="AN420" s="82"/>
    </row>
    <row r="421" spans="40:40" x14ac:dyDescent="0.45">
      <c r="AN421" s="82"/>
    </row>
    <row r="422" spans="40:40" x14ac:dyDescent="0.45">
      <c r="AN422" s="82"/>
    </row>
    <row r="423" spans="40:40" x14ac:dyDescent="0.45">
      <c r="AN423" s="82"/>
    </row>
    <row r="424" spans="40:40" x14ac:dyDescent="0.45">
      <c r="AN424" s="82"/>
    </row>
    <row r="425" spans="40:40" x14ac:dyDescent="0.45">
      <c r="AN425" s="82"/>
    </row>
    <row r="426" spans="40:40" x14ac:dyDescent="0.45">
      <c r="AN426" s="82"/>
    </row>
    <row r="427" spans="40:40" x14ac:dyDescent="0.45">
      <c r="AN427" s="82"/>
    </row>
    <row r="428" spans="40:40" x14ac:dyDescent="0.45">
      <c r="AN428" s="82"/>
    </row>
    <row r="429" spans="40:40" x14ac:dyDescent="0.45">
      <c r="AN429" s="82"/>
    </row>
    <row r="430" spans="40:40" x14ac:dyDescent="0.45">
      <c r="AN430" s="82"/>
    </row>
    <row r="431" spans="40:40" x14ac:dyDescent="0.45">
      <c r="AN431" s="82"/>
    </row>
    <row r="432" spans="40:40" x14ac:dyDescent="0.45">
      <c r="AN432" s="82"/>
    </row>
    <row r="433" spans="40:40" x14ac:dyDescent="0.45">
      <c r="AN433" s="82"/>
    </row>
    <row r="434" spans="40:40" x14ac:dyDescent="0.45">
      <c r="AN434" s="82"/>
    </row>
    <row r="435" spans="40:40" x14ac:dyDescent="0.45">
      <c r="AN435" s="82"/>
    </row>
    <row r="436" spans="40:40" x14ac:dyDescent="0.45">
      <c r="AN436" s="82"/>
    </row>
    <row r="437" spans="40:40" x14ac:dyDescent="0.45">
      <c r="AN437" s="82"/>
    </row>
    <row r="438" spans="40:40" x14ac:dyDescent="0.45">
      <c r="AN438" s="82"/>
    </row>
    <row r="439" spans="40:40" x14ac:dyDescent="0.45">
      <c r="AN439" s="82"/>
    </row>
    <row r="440" spans="40:40" x14ac:dyDescent="0.45">
      <c r="AN440" s="82"/>
    </row>
    <row r="441" spans="40:40" x14ac:dyDescent="0.45">
      <c r="AN441" s="82"/>
    </row>
    <row r="442" spans="40:40" x14ac:dyDescent="0.45">
      <c r="AN442" s="82"/>
    </row>
    <row r="443" spans="40:40" x14ac:dyDescent="0.45">
      <c r="AN443" s="82"/>
    </row>
    <row r="444" spans="40:40" x14ac:dyDescent="0.45">
      <c r="AN444" s="82"/>
    </row>
    <row r="445" spans="40:40" x14ac:dyDescent="0.45">
      <c r="AN445" s="82"/>
    </row>
    <row r="446" spans="40:40" x14ac:dyDescent="0.45">
      <c r="AN446" s="82"/>
    </row>
    <row r="447" spans="40:40" x14ac:dyDescent="0.45">
      <c r="AN447" s="82"/>
    </row>
    <row r="448" spans="40:40" x14ac:dyDescent="0.45">
      <c r="AN448" s="82"/>
    </row>
    <row r="449" spans="40:40" x14ac:dyDescent="0.45">
      <c r="AN449" s="82"/>
    </row>
    <row r="450" spans="40:40" x14ac:dyDescent="0.45">
      <c r="AN450" s="82"/>
    </row>
    <row r="451" spans="40:40" x14ac:dyDescent="0.45">
      <c r="AN451" s="82"/>
    </row>
    <row r="452" spans="40:40" x14ac:dyDescent="0.45">
      <c r="AN452" s="82"/>
    </row>
    <row r="453" spans="40:40" x14ac:dyDescent="0.45">
      <c r="AN453" s="82"/>
    </row>
    <row r="454" spans="40:40" x14ac:dyDescent="0.45">
      <c r="AN454" s="82"/>
    </row>
    <row r="455" spans="40:40" x14ac:dyDescent="0.45">
      <c r="AN455" s="82"/>
    </row>
    <row r="456" spans="40:40" x14ac:dyDescent="0.45">
      <c r="AN456" s="82"/>
    </row>
    <row r="457" spans="40:40" x14ac:dyDescent="0.45">
      <c r="AN457" s="82"/>
    </row>
    <row r="458" spans="40:40" x14ac:dyDescent="0.45">
      <c r="AN458" s="82"/>
    </row>
    <row r="459" spans="40:40" x14ac:dyDescent="0.45">
      <c r="AN459" s="82"/>
    </row>
    <row r="460" spans="40:40" x14ac:dyDescent="0.45">
      <c r="AN460" s="82"/>
    </row>
    <row r="461" spans="40:40" x14ac:dyDescent="0.45">
      <c r="AN461" s="82"/>
    </row>
    <row r="462" spans="40:40" x14ac:dyDescent="0.45">
      <c r="AN462" s="82"/>
    </row>
    <row r="463" spans="40:40" x14ac:dyDescent="0.45">
      <c r="AN463" s="82"/>
    </row>
    <row r="464" spans="40:40" x14ac:dyDescent="0.45">
      <c r="AN464" s="82"/>
    </row>
    <row r="465" spans="40:40" x14ac:dyDescent="0.45">
      <c r="AN465" s="82"/>
    </row>
    <row r="466" spans="40:40" x14ac:dyDescent="0.45">
      <c r="AN466" s="82"/>
    </row>
    <row r="467" spans="40:40" x14ac:dyDescent="0.45">
      <c r="AN467" s="82"/>
    </row>
    <row r="468" spans="40:40" x14ac:dyDescent="0.45">
      <c r="AN468" s="82"/>
    </row>
    <row r="469" spans="40:40" x14ac:dyDescent="0.45">
      <c r="AN469" s="82"/>
    </row>
    <row r="470" spans="40:40" x14ac:dyDescent="0.45">
      <c r="AN470" s="82"/>
    </row>
    <row r="471" spans="40:40" x14ac:dyDescent="0.45">
      <c r="AN471" s="82"/>
    </row>
    <row r="472" spans="40:40" x14ac:dyDescent="0.45">
      <c r="AN472" s="82"/>
    </row>
    <row r="473" spans="40:40" x14ac:dyDescent="0.45">
      <c r="AN473" s="82"/>
    </row>
    <row r="474" spans="40:40" x14ac:dyDescent="0.45">
      <c r="AN474" s="82"/>
    </row>
    <row r="475" spans="40:40" x14ac:dyDescent="0.45">
      <c r="AN475" s="82"/>
    </row>
    <row r="476" spans="40:40" x14ac:dyDescent="0.45">
      <c r="AN476" s="82"/>
    </row>
    <row r="477" spans="40:40" x14ac:dyDescent="0.45">
      <c r="AN477" s="82"/>
    </row>
    <row r="478" spans="40:40" x14ac:dyDescent="0.45">
      <c r="AN478" s="82"/>
    </row>
    <row r="479" spans="40:40" x14ac:dyDescent="0.45">
      <c r="AN479" s="82"/>
    </row>
    <row r="480" spans="40:40" x14ac:dyDescent="0.45">
      <c r="AN480" s="82"/>
    </row>
    <row r="481" spans="40:40" x14ac:dyDescent="0.45">
      <c r="AN481" s="82"/>
    </row>
    <row r="482" spans="40:40" x14ac:dyDescent="0.45">
      <c r="AN482" s="82"/>
    </row>
    <row r="483" spans="40:40" x14ac:dyDescent="0.45">
      <c r="AN483" s="82"/>
    </row>
    <row r="484" spans="40:40" x14ac:dyDescent="0.45">
      <c r="AN484" s="82"/>
    </row>
    <row r="485" spans="40:40" x14ac:dyDescent="0.45">
      <c r="AN485" s="82"/>
    </row>
    <row r="486" spans="40:40" x14ac:dyDescent="0.45">
      <c r="AN486" s="82"/>
    </row>
    <row r="487" spans="40:40" x14ac:dyDescent="0.45">
      <c r="AN487" s="82"/>
    </row>
    <row r="488" spans="40:40" x14ac:dyDescent="0.45">
      <c r="AN488" s="82"/>
    </row>
    <row r="489" spans="40:40" x14ac:dyDescent="0.45">
      <c r="AN489" s="82"/>
    </row>
    <row r="490" spans="40:40" x14ac:dyDescent="0.45">
      <c r="AN490" s="82"/>
    </row>
    <row r="491" spans="40:40" x14ac:dyDescent="0.45">
      <c r="AN491" s="82"/>
    </row>
    <row r="492" spans="40:40" x14ac:dyDescent="0.45">
      <c r="AN492" s="82"/>
    </row>
    <row r="493" spans="40:40" x14ac:dyDescent="0.45">
      <c r="AN493" s="82"/>
    </row>
    <row r="494" spans="40:40" x14ac:dyDescent="0.45">
      <c r="AN494" s="82"/>
    </row>
    <row r="495" spans="40:40" x14ac:dyDescent="0.45">
      <c r="AN495" s="82"/>
    </row>
    <row r="496" spans="40:40" x14ac:dyDescent="0.45">
      <c r="AN496" s="82"/>
    </row>
    <row r="497" spans="40:40" x14ac:dyDescent="0.45">
      <c r="AN497" s="82"/>
    </row>
    <row r="498" spans="40:40" x14ac:dyDescent="0.45">
      <c r="AN498" s="82"/>
    </row>
    <row r="499" spans="40:40" x14ac:dyDescent="0.45">
      <c r="AN499" s="82"/>
    </row>
    <row r="500" spans="40:40" x14ac:dyDescent="0.45">
      <c r="AN500" s="82"/>
    </row>
    <row r="501" spans="40:40" x14ac:dyDescent="0.45">
      <c r="AN501" s="82"/>
    </row>
    <row r="502" spans="40:40" x14ac:dyDescent="0.45">
      <c r="AN502" s="82"/>
    </row>
    <row r="503" spans="40:40" x14ac:dyDescent="0.45">
      <c r="AN503" s="82"/>
    </row>
    <row r="504" spans="40:40" x14ac:dyDescent="0.45">
      <c r="AN504" s="82"/>
    </row>
    <row r="505" spans="40:40" x14ac:dyDescent="0.45">
      <c r="AN505" s="82"/>
    </row>
    <row r="506" spans="40:40" x14ac:dyDescent="0.45">
      <c r="AN506" s="82"/>
    </row>
    <row r="507" spans="40:40" x14ac:dyDescent="0.45">
      <c r="AN507" s="82"/>
    </row>
    <row r="508" spans="40:40" x14ac:dyDescent="0.45">
      <c r="AN508" s="82"/>
    </row>
    <row r="509" spans="40:40" x14ac:dyDescent="0.45">
      <c r="AN509" s="82"/>
    </row>
    <row r="510" spans="40:40" x14ac:dyDescent="0.45">
      <c r="AN510" s="82"/>
    </row>
    <row r="511" spans="40:40" x14ac:dyDescent="0.45">
      <c r="AN511" s="82"/>
    </row>
    <row r="512" spans="40:40" x14ac:dyDescent="0.45">
      <c r="AN512" s="82"/>
    </row>
    <row r="513" spans="40:40" x14ac:dyDescent="0.45">
      <c r="AN513" s="82"/>
    </row>
    <row r="514" spans="40:40" x14ac:dyDescent="0.45">
      <c r="AN514" s="82"/>
    </row>
    <row r="515" spans="40:40" x14ac:dyDescent="0.45">
      <c r="AN515" s="82"/>
    </row>
    <row r="516" spans="40:40" x14ac:dyDescent="0.45">
      <c r="AN516" s="82"/>
    </row>
    <row r="517" spans="40:40" x14ac:dyDescent="0.45">
      <c r="AN517" s="82"/>
    </row>
    <row r="518" spans="40:40" x14ac:dyDescent="0.45">
      <c r="AN518" s="82"/>
    </row>
    <row r="519" spans="40:40" x14ac:dyDescent="0.45">
      <c r="AN519" s="82"/>
    </row>
    <row r="520" spans="40:40" x14ac:dyDescent="0.45">
      <c r="AN520" s="82"/>
    </row>
    <row r="521" spans="40:40" x14ac:dyDescent="0.45">
      <c r="AN521" s="82"/>
    </row>
    <row r="522" spans="40:40" x14ac:dyDescent="0.45">
      <c r="AN522" s="82"/>
    </row>
    <row r="523" spans="40:40" x14ac:dyDescent="0.45">
      <c r="AN523" s="82"/>
    </row>
    <row r="524" spans="40:40" x14ac:dyDescent="0.45">
      <c r="AN524" s="82"/>
    </row>
    <row r="525" spans="40:40" x14ac:dyDescent="0.45">
      <c r="AN525" s="82"/>
    </row>
    <row r="526" spans="40:40" x14ac:dyDescent="0.45">
      <c r="AN526" s="82"/>
    </row>
    <row r="527" spans="40:40" x14ac:dyDescent="0.45">
      <c r="AN527" s="82"/>
    </row>
    <row r="528" spans="40:40" x14ac:dyDescent="0.45">
      <c r="AN528" s="82"/>
    </row>
    <row r="529" spans="40:40" x14ac:dyDescent="0.45">
      <c r="AN529" s="82"/>
    </row>
    <row r="530" spans="40:40" x14ac:dyDescent="0.45">
      <c r="AN530" s="82"/>
    </row>
    <row r="531" spans="40:40" x14ac:dyDescent="0.45">
      <c r="AN531" s="82"/>
    </row>
    <row r="532" spans="40:40" x14ac:dyDescent="0.45">
      <c r="AN532" s="82"/>
    </row>
    <row r="533" spans="40:40" x14ac:dyDescent="0.45">
      <c r="AN533" s="82"/>
    </row>
    <row r="534" spans="40:40" x14ac:dyDescent="0.45">
      <c r="AN534" s="82"/>
    </row>
    <row r="535" spans="40:40" x14ac:dyDescent="0.45">
      <c r="AN535" s="82"/>
    </row>
    <row r="536" spans="40:40" x14ac:dyDescent="0.45">
      <c r="AN536" s="82"/>
    </row>
    <row r="537" spans="40:40" x14ac:dyDescent="0.45">
      <c r="AN537" s="82"/>
    </row>
    <row r="538" spans="40:40" x14ac:dyDescent="0.45">
      <c r="AN538" s="82"/>
    </row>
    <row r="539" spans="40:40" x14ac:dyDescent="0.45">
      <c r="AN539" s="82"/>
    </row>
    <row r="540" spans="40:40" x14ac:dyDescent="0.45">
      <c r="AN540" s="82"/>
    </row>
    <row r="541" spans="40:40" x14ac:dyDescent="0.45">
      <c r="AN541" s="82"/>
    </row>
    <row r="542" spans="40:40" x14ac:dyDescent="0.45">
      <c r="AN542" s="82"/>
    </row>
    <row r="543" spans="40:40" x14ac:dyDescent="0.45">
      <c r="AN543" s="82"/>
    </row>
    <row r="544" spans="40:40" x14ac:dyDescent="0.45">
      <c r="AN544" s="82"/>
    </row>
    <row r="545" spans="40:40" x14ac:dyDescent="0.45">
      <c r="AN545" s="82"/>
    </row>
    <row r="546" spans="40:40" x14ac:dyDescent="0.45">
      <c r="AN546" s="82"/>
    </row>
    <row r="547" spans="40:40" x14ac:dyDescent="0.45">
      <c r="AN547" s="82"/>
    </row>
    <row r="548" spans="40:40" x14ac:dyDescent="0.45">
      <c r="AN548" s="82"/>
    </row>
    <row r="549" spans="40:40" x14ac:dyDescent="0.45">
      <c r="AN549" s="82"/>
    </row>
    <row r="550" spans="40:40" x14ac:dyDescent="0.45">
      <c r="AN550" s="82"/>
    </row>
    <row r="551" spans="40:40" x14ac:dyDescent="0.45">
      <c r="AN551" s="82"/>
    </row>
    <row r="552" spans="40:40" x14ac:dyDescent="0.45">
      <c r="AN552" s="82"/>
    </row>
    <row r="553" spans="40:40" x14ac:dyDescent="0.45">
      <c r="AN553" s="82"/>
    </row>
    <row r="554" spans="40:40" x14ac:dyDescent="0.45">
      <c r="AN554" s="82"/>
    </row>
    <row r="555" spans="40:40" x14ac:dyDescent="0.45">
      <c r="AN555" s="82"/>
    </row>
    <row r="556" spans="40:40" x14ac:dyDescent="0.45">
      <c r="AN556" s="82"/>
    </row>
    <row r="557" spans="40:40" x14ac:dyDescent="0.45">
      <c r="AN557" s="82"/>
    </row>
    <row r="558" spans="40:40" x14ac:dyDescent="0.45">
      <c r="AN558" s="82"/>
    </row>
    <row r="559" spans="40:40" x14ac:dyDescent="0.45">
      <c r="AN559" s="82"/>
    </row>
    <row r="560" spans="40:40" x14ac:dyDescent="0.45">
      <c r="AN560" s="82"/>
    </row>
    <row r="561" spans="40:40" x14ac:dyDescent="0.45">
      <c r="AN561" s="82"/>
    </row>
    <row r="562" spans="40:40" x14ac:dyDescent="0.45">
      <c r="AN562" s="82"/>
    </row>
    <row r="563" spans="40:40" x14ac:dyDescent="0.45">
      <c r="AN563" s="82"/>
    </row>
    <row r="564" spans="40:40" x14ac:dyDescent="0.45">
      <c r="AN564" s="82"/>
    </row>
    <row r="565" spans="40:40" x14ac:dyDescent="0.45">
      <c r="AN565" s="82"/>
    </row>
    <row r="566" spans="40:40" x14ac:dyDescent="0.45">
      <c r="AN566" s="82"/>
    </row>
    <row r="567" spans="40:40" x14ac:dyDescent="0.45">
      <c r="AN567" s="82"/>
    </row>
    <row r="568" spans="40:40" x14ac:dyDescent="0.45">
      <c r="AN568" s="82"/>
    </row>
    <row r="569" spans="40:40" x14ac:dyDescent="0.45">
      <c r="AN569" s="82"/>
    </row>
    <row r="570" spans="40:40" x14ac:dyDescent="0.45">
      <c r="AN570" s="82"/>
    </row>
    <row r="571" spans="40:40" x14ac:dyDescent="0.45">
      <c r="AN571" s="82"/>
    </row>
    <row r="572" spans="40:40" x14ac:dyDescent="0.45">
      <c r="AN572" s="82"/>
    </row>
    <row r="573" spans="40:40" x14ac:dyDescent="0.45">
      <c r="AN573" s="82"/>
    </row>
    <row r="574" spans="40:40" x14ac:dyDescent="0.45">
      <c r="AN574" s="82"/>
    </row>
    <row r="575" spans="40:40" x14ac:dyDescent="0.45">
      <c r="AN575" s="82"/>
    </row>
    <row r="576" spans="40:40" x14ac:dyDescent="0.45">
      <c r="AN576" s="82"/>
    </row>
    <row r="577" spans="40:40" x14ac:dyDescent="0.45">
      <c r="AN577" s="82"/>
    </row>
    <row r="578" spans="40:40" x14ac:dyDescent="0.45">
      <c r="AN578" s="82"/>
    </row>
    <row r="579" spans="40:40" x14ac:dyDescent="0.45">
      <c r="AN579" s="82"/>
    </row>
    <row r="580" spans="40:40" x14ac:dyDescent="0.45">
      <c r="AN580" s="82"/>
    </row>
    <row r="581" spans="40:40" x14ac:dyDescent="0.45">
      <c r="AN581" s="82"/>
    </row>
    <row r="582" spans="40:40" x14ac:dyDescent="0.45">
      <c r="AN582" s="82"/>
    </row>
    <row r="583" spans="40:40" x14ac:dyDescent="0.45">
      <c r="AN583" s="82"/>
    </row>
    <row r="584" spans="40:40" x14ac:dyDescent="0.45">
      <c r="AN584" s="82"/>
    </row>
    <row r="585" spans="40:40" x14ac:dyDescent="0.45">
      <c r="AN585" s="82"/>
    </row>
    <row r="586" spans="40:40" x14ac:dyDescent="0.45">
      <c r="AN586" s="82"/>
    </row>
    <row r="587" spans="40:40" x14ac:dyDescent="0.45">
      <c r="AN587" s="82"/>
    </row>
    <row r="588" spans="40:40" x14ac:dyDescent="0.45">
      <c r="AN588" s="82"/>
    </row>
    <row r="589" spans="40:40" x14ac:dyDescent="0.45">
      <c r="AN589" s="82"/>
    </row>
    <row r="590" spans="40:40" x14ac:dyDescent="0.45">
      <c r="AN590" s="82"/>
    </row>
    <row r="591" spans="40:40" x14ac:dyDescent="0.45">
      <c r="AN591" s="82"/>
    </row>
    <row r="592" spans="40:40" x14ac:dyDescent="0.45">
      <c r="AN592" s="82"/>
    </row>
    <row r="593" spans="40:40" x14ac:dyDescent="0.45">
      <c r="AN593" s="82"/>
    </row>
    <row r="594" spans="40:40" x14ac:dyDescent="0.45">
      <c r="AN594" s="82"/>
    </row>
    <row r="595" spans="40:40" x14ac:dyDescent="0.45">
      <c r="AN595" s="82"/>
    </row>
    <row r="596" spans="40:40" x14ac:dyDescent="0.45">
      <c r="AN596" s="82"/>
    </row>
    <row r="597" spans="40:40" x14ac:dyDescent="0.45">
      <c r="AN597" s="82"/>
    </row>
    <row r="598" spans="40:40" x14ac:dyDescent="0.45">
      <c r="AN598" s="82"/>
    </row>
    <row r="599" spans="40:40" x14ac:dyDescent="0.45">
      <c r="AN599" s="82"/>
    </row>
    <row r="600" spans="40:40" x14ac:dyDescent="0.45">
      <c r="AN600" s="82"/>
    </row>
    <row r="601" spans="40:40" x14ac:dyDescent="0.45">
      <c r="AN601" s="82"/>
    </row>
    <row r="602" spans="40:40" x14ac:dyDescent="0.45">
      <c r="AN602" s="82"/>
    </row>
    <row r="603" spans="40:40" x14ac:dyDescent="0.45">
      <c r="AN603" s="82"/>
    </row>
    <row r="604" spans="40:40" x14ac:dyDescent="0.45">
      <c r="AN604" s="82"/>
    </row>
    <row r="605" spans="40:40" x14ac:dyDescent="0.45">
      <c r="AN605" s="82"/>
    </row>
    <row r="606" spans="40:40" x14ac:dyDescent="0.45">
      <c r="AN606" s="82"/>
    </row>
    <row r="607" spans="40:40" x14ac:dyDescent="0.45">
      <c r="AN607" s="82"/>
    </row>
    <row r="608" spans="40:40" x14ac:dyDescent="0.45">
      <c r="AN608" s="82"/>
    </row>
    <row r="609" spans="40:40" x14ac:dyDescent="0.45">
      <c r="AN609" s="82"/>
    </row>
    <row r="610" spans="40:40" x14ac:dyDescent="0.45">
      <c r="AN610" s="82"/>
    </row>
    <row r="611" spans="40:40" x14ac:dyDescent="0.45">
      <c r="AN611" s="82"/>
    </row>
    <row r="612" spans="40:40" x14ac:dyDescent="0.45">
      <c r="AN612" s="82"/>
    </row>
    <row r="613" spans="40:40" x14ac:dyDescent="0.45">
      <c r="AN613" s="82"/>
    </row>
    <row r="614" spans="40:40" x14ac:dyDescent="0.45">
      <c r="AN614" s="82"/>
    </row>
    <row r="615" spans="40:40" x14ac:dyDescent="0.45">
      <c r="AN615" s="82"/>
    </row>
    <row r="616" spans="40:40" x14ac:dyDescent="0.45">
      <c r="AN616" s="82"/>
    </row>
    <row r="617" spans="40:40" x14ac:dyDescent="0.45">
      <c r="AN617" s="82"/>
    </row>
    <row r="618" spans="40:40" x14ac:dyDescent="0.45">
      <c r="AN618" s="82"/>
    </row>
    <row r="619" spans="40:40" x14ac:dyDescent="0.45">
      <c r="AN619" s="82"/>
    </row>
    <row r="620" spans="40:40" x14ac:dyDescent="0.45">
      <c r="AN620" s="82"/>
    </row>
    <row r="621" spans="40:40" x14ac:dyDescent="0.45">
      <c r="AN621" s="82"/>
    </row>
    <row r="622" spans="40:40" x14ac:dyDescent="0.45">
      <c r="AN622" s="82"/>
    </row>
    <row r="623" spans="40:40" x14ac:dyDescent="0.45">
      <c r="AN623" s="82"/>
    </row>
    <row r="624" spans="40:40" x14ac:dyDescent="0.45">
      <c r="AN624" s="82"/>
    </row>
    <row r="625" spans="40:40" x14ac:dyDescent="0.45">
      <c r="AN625" s="82"/>
    </row>
    <row r="626" spans="40:40" x14ac:dyDescent="0.45">
      <c r="AN626" s="82"/>
    </row>
    <row r="627" spans="40:40" x14ac:dyDescent="0.45">
      <c r="AN627" s="82"/>
    </row>
    <row r="628" spans="40:40" x14ac:dyDescent="0.45">
      <c r="AN628" s="82"/>
    </row>
    <row r="629" spans="40:40" x14ac:dyDescent="0.45">
      <c r="AN629" s="82"/>
    </row>
    <row r="630" spans="40:40" x14ac:dyDescent="0.45">
      <c r="AN630" s="82"/>
    </row>
    <row r="631" spans="40:40" x14ac:dyDescent="0.45">
      <c r="AN631" s="82"/>
    </row>
    <row r="632" spans="40:40" x14ac:dyDescent="0.45">
      <c r="AN632" s="82"/>
    </row>
    <row r="633" spans="40:40" x14ac:dyDescent="0.45">
      <c r="AN633" s="82"/>
    </row>
  </sheetData>
  <autoFilter ref="A2:AM240" xr:uid="{00000000-0001-0000-0000-000000000000}"/>
  <mergeCells count="1779">
    <mergeCell ref="AK191:AK194"/>
    <mergeCell ref="AK197:AK200"/>
    <mergeCell ref="AK202:AK205"/>
    <mergeCell ref="AK209:AK212"/>
    <mergeCell ref="AK215:AK218"/>
    <mergeCell ref="AK221:AK224"/>
    <mergeCell ref="AK225:AK227"/>
    <mergeCell ref="AK228:AK231"/>
    <mergeCell ref="AK234:AK237"/>
    <mergeCell ref="AD221:AD224"/>
    <mergeCell ref="AD228:AD231"/>
    <mergeCell ref="X228:X231"/>
    <mergeCell ref="AD234:AD237"/>
    <mergeCell ref="AD169:AD170"/>
    <mergeCell ref="AD172:AD174"/>
    <mergeCell ref="AD176:AD178"/>
    <mergeCell ref="AD181:AD183"/>
    <mergeCell ref="AD185:AD187"/>
    <mergeCell ref="AD191:AD194"/>
    <mergeCell ref="X199:X200"/>
    <mergeCell ref="AD197:AD200"/>
    <mergeCell ref="AB228:AB231"/>
    <mergeCell ref="AE228:AE231"/>
    <mergeCell ref="AF228:AF231"/>
    <mergeCell ref="AG228:AG231"/>
    <mergeCell ref="AH228:AH231"/>
    <mergeCell ref="AI228:AI231"/>
    <mergeCell ref="AK28:AK29"/>
    <mergeCell ref="AK36:AK39"/>
    <mergeCell ref="AK41:AK43"/>
    <mergeCell ref="AK45:AK47"/>
    <mergeCell ref="AK55:AK64"/>
    <mergeCell ref="AK66:AK70"/>
    <mergeCell ref="AK72:AK74"/>
    <mergeCell ref="AK77:AK79"/>
    <mergeCell ref="AK81:AK84"/>
    <mergeCell ref="AK87:AK89"/>
    <mergeCell ref="AK91:AK93"/>
    <mergeCell ref="AK96:AK99"/>
    <mergeCell ref="AK101:AK103"/>
    <mergeCell ref="AK105:AK107"/>
    <mergeCell ref="AK169:AK170"/>
    <mergeCell ref="AK172:AK174"/>
    <mergeCell ref="AK176:AK178"/>
    <mergeCell ref="AK109:AK112"/>
    <mergeCell ref="AK115:AK118"/>
    <mergeCell ref="AK120:AK123"/>
    <mergeCell ref="AK125:AK127"/>
    <mergeCell ref="AK131:AK134"/>
    <mergeCell ref="AK136:AK138"/>
    <mergeCell ref="AK140:AK143"/>
    <mergeCell ref="AK145:AK148"/>
    <mergeCell ref="AK151:AK155"/>
    <mergeCell ref="AK158:AK161"/>
    <mergeCell ref="AK165:AK168"/>
    <mergeCell ref="W147:W148"/>
    <mergeCell ref="X147:X148"/>
    <mergeCell ref="AD145:AD148"/>
    <mergeCell ref="W152:W153"/>
    <mergeCell ref="AD151:AD155"/>
    <mergeCell ref="X160:X161"/>
    <mergeCell ref="AD158:AD161"/>
    <mergeCell ref="X167:X168"/>
    <mergeCell ref="AD165:AD168"/>
    <mergeCell ref="Y131:Y134"/>
    <mergeCell ref="AJ158:AJ161"/>
    <mergeCell ref="AD55:AD64"/>
    <mergeCell ref="AD66:AD68"/>
    <mergeCell ref="AD69:AD70"/>
    <mergeCell ref="AD72:AD74"/>
    <mergeCell ref="AD77:AD79"/>
    <mergeCell ref="AD87:AD89"/>
    <mergeCell ref="AD91:AD93"/>
    <mergeCell ref="X98:X99"/>
    <mergeCell ref="AD96:AD99"/>
    <mergeCell ref="AD101:AD103"/>
    <mergeCell ref="AD105:AD107"/>
    <mergeCell ref="X110:X112"/>
    <mergeCell ref="AD109:AD112"/>
    <mergeCell ref="AD115:AD118"/>
    <mergeCell ref="W122:W123"/>
    <mergeCell ref="AD120:AD123"/>
    <mergeCell ref="AD125:AD127"/>
    <mergeCell ref="AC66:AC68"/>
    <mergeCell ref="AC69:AC70"/>
    <mergeCell ref="AC77:AC79"/>
    <mergeCell ref="AC81:AC84"/>
    <mergeCell ref="AC105:AC107"/>
    <mergeCell ref="Z81:Z84"/>
    <mergeCell ref="X5:X6"/>
    <mergeCell ref="X10:X11"/>
    <mergeCell ref="X15:X16"/>
    <mergeCell ref="W15:W16"/>
    <mergeCell ref="W5:W6"/>
    <mergeCell ref="W24:W25"/>
    <mergeCell ref="X24:X25"/>
    <mergeCell ref="X28:X29"/>
    <mergeCell ref="W28:W29"/>
    <mergeCell ref="AD3:AD6"/>
    <mergeCell ref="AD8:AD11"/>
    <mergeCell ref="AD13:AD16"/>
    <mergeCell ref="AD18:AD20"/>
    <mergeCell ref="AD22:AD25"/>
    <mergeCell ref="AD28:AD29"/>
    <mergeCell ref="AB22:AB25"/>
    <mergeCell ref="AC22:AC25"/>
    <mergeCell ref="AB3:AB6"/>
    <mergeCell ref="AO202:AO205"/>
    <mergeCell ref="R207:AO208"/>
    <mergeCell ref="AO209:AO212"/>
    <mergeCell ref="R213:AO214"/>
    <mergeCell ref="AO215:AO218"/>
    <mergeCell ref="AO221:AO231"/>
    <mergeCell ref="R232:AO233"/>
    <mergeCell ref="R219:AO220"/>
    <mergeCell ref="AO234:AO237"/>
    <mergeCell ref="AO3:AO6"/>
    <mergeCell ref="AO8:AO11"/>
    <mergeCell ref="L68:L70"/>
    <mergeCell ref="D109:D111"/>
    <mergeCell ref="AN238:AN242"/>
    <mergeCell ref="AF221:AF224"/>
    <mergeCell ref="AG221:AG224"/>
    <mergeCell ref="AH221:AH224"/>
    <mergeCell ref="AI221:AI224"/>
    <mergeCell ref="AJ221:AJ224"/>
    <mergeCell ref="AL221:AL224"/>
    <mergeCell ref="Z225:Z227"/>
    <mergeCell ref="AA225:AA227"/>
    <mergeCell ref="AB225:AB227"/>
    <mergeCell ref="AC225:AC227"/>
    <mergeCell ref="AE225:AE227"/>
    <mergeCell ref="AF225:AF227"/>
    <mergeCell ref="AG225:AG227"/>
    <mergeCell ref="AH225:AH227"/>
    <mergeCell ref="AI225:AI227"/>
    <mergeCell ref="AJ225:AJ227"/>
    <mergeCell ref="N221:N224"/>
    <mergeCell ref="O221:O224"/>
    <mergeCell ref="P221:P224"/>
    <mergeCell ref="Q221:Q224"/>
    <mergeCell ref="Y221:Y224"/>
    <mergeCell ref="Z221:Z224"/>
    <mergeCell ref="AA221:AA224"/>
    <mergeCell ref="AB221:AB224"/>
    <mergeCell ref="AC221:AC224"/>
    <mergeCell ref="AE221:AE224"/>
    <mergeCell ref="V204:V206"/>
    <mergeCell ref="U211:U212"/>
    <mergeCell ref="V211:V212"/>
    <mergeCell ref="N191:N192"/>
    <mergeCell ref="N193:N194"/>
    <mergeCell ref="N197:N200"/>
    <mergeCell ref="N202:N206"/>
    <mergeCell ref="R201:AO201"/>
    <mergeCell ref="U199:U200"/>
    <mergeCell ref="V199:V200"/>
    <mergeCell ref="AM191:AM194"/>
    <mergeCell ref="AM197:AM200"/>
    <mergeCell ref="AM202:AM206"/>
    <mergeCell ref="AM209:AM212"/>
    <mergeCell ref="AM215:AM218"/>
    <mergeCell ref="S215:S218"/>
    <mergeCell ref="T215:T218"/>
    <mergeCell ref="N209:N212"/>
    <mergeCell ref="N215:N218"/>
    <mergeCell ref="Q209:Q212"/>
    <mergeCell ref="Q202:Q206"/>
    <mergeCell ref="C207:O207"/>
    <mergeCell ref="L193:L194"/>
    <mergeCell ref="Q191:Q192"/>
    <mergeCell ref="B115:B130"/>
    <mergeCell ref="C129:O129"/>
    <mergeCell ref="C130:O130"/>
    <mergeCell ref="B131:B150"/>
    <mergeCell ref="C150:O150"/>
    <mergeCell ref="U152:U153"/>
    <mergeCell ref="V152:V153"/>
    <mergeCell ref="B151:B157"/>
    <mergeCell ref="C157:O157"/>
    <mergeCell ref="AL165:AL168"/>
    <mergeCell ref="AM165:AM168"/>
    <mergeCell ref="R120:R123"/>
    <mergeCell ref="AM151:AM155"/>
    <mergeCell ref="AM158:AM161"/>
    <mergeCell ref="E131:E134"/>
    <mergeCell ref="F131:F134"/>
    <mergeCell ref="G131:G134"/>
    <mergeCell ref="H131:H134"/>
    <mergeCell ref="L125:L127"/>
    <mergeCell ref="M125:M127"/>
    <mergeCell ref="I116:I118"/>
    <mergeCell ref="AB115:AB118"/>
    <mergeCell ref="AC115:AC118"/>
    <mergeCell ref="AE115:AE118"/>
    <mergeCell ref="D136:D138"/>
    <mergeCell ref="E136:E138"/>
    <mergeCell ref="AI120:AI123"/>
    <mergeCell ref="S120:S123"/>
    <mergeCell ref="AH125:AH127"/>
    <mergeCell ref="AI125:AI127"/>
    <mergeCell ref="U147:U148"/>
    <mergeCell ref="U160:U161"/>
    <mergeCell ref="AG55:AG64"/>
    <mergeCell ref="I73:I74"/>
    <mergeCell ref="E109:E111"/>
    <mergeCell ref="F109:F111"/>
    <mergeCell ref="G109:G111"/>
    <mergeCell ref="U110:U112"/>
    <mergeCell ref="V110:V112"/>
    <mergeCell ref="H109:H111"/>
    <mergeCell ref="I109:I111"/>
    <mergeCell ref="J109:J111"/>
    <mergeCell ref="K109:K111"/>
    <mergeCell ref="L109:L111"/>
    <mergeCell ref="M109:M111"/>
    <mergeCell ref="N109:N111"/>
    <mergeCell ref="O109:O111"/>
    <mergeCell ref="P109:P111"/>
    <mergeCell ref="Q109:Q111"/>
    <mergeCell ref="R55:R64"/>
    <mergeCell ref="S55:S64"/>
    <mergeCell ref="T55:T64"/>
    <mergeCell ref="Z55:Z64"/>
    <mergeCell ref="Q87:Q89"/>
    <mergeCell ref="O92:O93"/>
    <mergeCell ref="P92:P93"/>
    <mergeCell ref="Q92:Q93"/>
    <mergeCell ref="O81:O84"/>
    <mergeCell ref="P81:P84"/>
    <mergeCell ref="L96:L98"/>
    <mergeCell ref="E101:E103"/>
    <mergeCell ref="F101:F103"/>
    <mergeCell ref="G101:G103"/>
    <mergeCell ref="L101:L103"/>
    <mergeCell ref="G77:G78"/>
    <mergeCell ref="H77:H78"/>
    <mergeCell ref="I77:I78"/>
    <mergeCell ref="J77:J78"/>
    <mergeCell ref="K77:K78"/>
    <mergeCell ref="L77:L78"/>
    <mergeCell ref="M77:M78"/>
    <mergeCell ref="N77:N78"/>
    <mergeCell ref="O77:O78"/>
    <mergeCell ref="P77:P78"/>
    <mergeCell ref="Q77:Q78"/>
    <mergeCell ref="D66:D67"/>
    <mergeCell ref="E66:E67"/>
    <mergeCell ref="F66:F67"/>
    <mergeCell ref="G66:G67"/>
    <mergeCell ref="I66:I67"/>
    <mergeCell ref="J73:J74"/>
    <mergeCell ref="K73:K74"/>
    <mergeCell ref="F68:F70"/>
    <mergeCell ref="N66:N67"/>
    <mergeCell ref="N68:N70"/>
    <mergeCell ref="N73:N74"/>
    <mergeCell ref="E68:E70"/>
    <mergeCell ref="B76:O76"/>
    <mergeCell ref="P66:P67"/>
    <mergeCell ref="Q66:Q67"/>
    <mergeCell ref="L66:L67"/>
    <mergeCell ref="M68:M70"/>
    <mergeCell ref="K66:K67"/>
    <mergeCell ref="AB41:AB43"/>
    <mergeCell ref="AC41:AC43"/>
    <mergeCell ref="AE41:AE43"/>
    <mergeCell ref="AF41:AF43"/>
    <mergeCell ref="AG41:AG43"/>
    <mergeCell ref="AH41:AH43"/>
    <mergeCell ref="AI41:AI43"/>
    <mergeCell ref="AJ41:AJ43"/>
    <mergeCell ref="AL41:AL43"/>
    <mergeCell ref="AM41:AM43"/>
    <mergeCell ref="T36:T39"/>
    <mergeCell ref="U38:U39"/>
    <mergeCell ref="U36:U37"/>
    <mergeCell ref="AC45:AC47"/>
    <mergeCell ref="AE45:AE47"/>
    <mergeCell ref="AF45:AF47"/>
    <mergeCell ref="AG45:AG47"/>
    <mergeCell ref="AH45:AH47"/>
    <mergeCell ref="AI45:AI47"/>
    <mergeCell ref="AJ45:AJ47"/>
    <mergeCell ref="AL45:AL47"/>
    <mergeCell ref="AM45:AM47"/>
    <mergeCell ref="AB45:AB47"/>
    <mergeCell ref="T45:T47"/>
    <mergeCell ref="X36:X37"/>
    <mergeCell ref="X38:X39"/>
    <mergeCell ref="AD36:AD39"/>
    <mergeCell ref="AD41:AD43"/>
    <mergeCell ref="AD45:AD47"/>
    <mergeCell ref="AL22:AL25"/>
    <mergeCell ref="AM22:AM25"/>
    <mergeCell ref="T18:T20"/>
    <mergeCell ref="V36:V37"/>
    <mergeCell ref="V38:V39"/>
    <mergeCell ref="Y36:Y39"/>
    <mergeCell ref="Z36:Z39"/>
    <mergeCell ref="AA36:AA39"/>
    <mergeCell ref="AB36:AB39"/>
    <mergeCell ref="AC36:AC39"/>
    <mergeCell ref="AE36:AE39"/>
    <mergeCell ref="AF36:AF39"/>
    <mergeCell ref="AG36:AG39"/>
    <mergeCell ref="AH36:AH39"/>
    <mergeCell ref="AI36:AI39"/>
    <mergeCell ref="AJ36:AJ39"/>
    <mergeCell ref="AL36:AL39"/>
    <mergeCell ref="AM36:AM39"/>
    <mergeCell ref="AJ28:AJ32"/>
    <mergeCell ref="AL28:AL32"/>
    <mergeCell ref="AM28:AM32"/>
    <mergeCell ref="U29:U35"/>
    <mergeCell ref="W36:W37"/>
    <mergeCell ref="W38:W39"/>
    <mergeCell ref="AE22:AE25"/>
    <mergeCell ref="AF22:AF25"/>
    <mergeCell ref="AG22:AG25"/>
    <mergeCell ref="AH22:AH25"/>
    <mergeCell ref="AI22:AI25"/>
    <mergeCell ref="AJ22:AJ25"/>
    <mergeCell ref="AK18:AK20"/>
    <mergeCell ref="AK22:AK25"/>
    <mergeCell ref="V10:V11"/>
    <mergeCell ref="T8:T11"/>
    <mergeCell ref="Y18:Y20"/>
    <mergeCell ref="Z18:Z20"/>
    <mergeCell ref="AA18:AA20"/>
    <mergeCell ref="AB18:AB20"/>
    <mergeCell ref="AC18:AC20"/>
    <mergeCell ref="AE18:AE20"/>
    <mergeCell ref="AF18:AF20"/>
    <mergeCell ref="AG18:AG20"/>
    <mergeCell ref="AH18:AH20"/>
    <mergeCell ref="AI18:AI20"/>
    <mergeCell ref="AJ18:AJ20"/>
    <mergeCell ref="AL18:AL20"/>
    <mergeCell ref="AM18:AM20"/>
    <mergeCell ref="W10:W11"/>
    <mergeCell ref="V15:V16"/>
    <mergeCell ref="Y13:Y16"/>
    <mergeCell ref="Z13:Z16"/>
    <mergeCell ref="AA13:AA16"/>
    <mergeCell ref="AB13:AB16"/>
    <mergeCell ref="AC13:AC16"/>
    <mergeCell ref="AE13:AE16"/>
    <mergeCell ref="AF13:AF16"/>
    <mergeCell ref="AG13:AG16"/>
    <mergeCell ref="AH13:AH16"/>
    <mergeCell ref="AI13:AI16"/>
    <mergeCell ref="AJ13:AJ16"/>
    <mergeCell ref="AL13:AL16"/>
    <mergeCell ref="AK8:AK11"/>
    <mergeCell ref="AH8:AH11"/>
    <mergeCell ref="AI8:AI11"/>
    <mergeCell ref="AM13:AM16"/>
    <mergeCell ref="AC3:AC6"/>
    <mergeCell ref="AE3:AE6"/>
    <mergeCell ref="AF3:AF6"/>
    <mergeCell ref="AG3:AG6"/>
    <mergeCell ref="AH3:AH6"/>
    <mergeCell ref="AI3:AI6"/>
    <mergeCell ref="AJ3:AJ6"/>
    <mergeCell ref="AL3:AL6"/>
    <mergeCell ref="AM3:AM6"/>
    <mergeCell ref="Y8:Y11"/>
    <mergeCell ref="Z8:Z11"/>
    <mergeCell ref="AA8:AA11"/>
    <mergeCell ref="AB8:AB11"/>
    <mergeCell ref="AC8:AC11"/>
    <mergeCell ref="AE8:AE11"/>
    <mergeCell ref="AF8:AF11"/>
    <mergeCell ref="AG8:AG11"/>
    <mergeCell ref="AL8:AL11"/>
    <mergeCell ref="AM8:AM11"/>
    <mergeCell ref="AK3:AK6"/>
    <mergeCell ref="AJ8:AJ11"/>
    <mergeCell ref="AK13:AK16"/>
    <mergeCell ref="Q38:Q39"/>
    <mergeCell ref="C50:C54"/>
    <mergeCell ref="B96:B113"/>
    <mergeCell ref="U5:U6"/>
    <mergeCell ref="Q18:Q20"/>
    <mergeCell ref="R18:R20"/>
    <mergeCell ref="S18:S20"/>
    <mergeCell ref="F36:F37"/>
    <mergeCell ref="G36:G37"/>
    <mergeCell ref="H36:H37"/>
    <mergeCell ref="D26:O26"/>
    <mergeCell ref="T22:T25"/>
    <mergeCell ref="U24:U25"/>
    <mergeCell ref="Y45:Y47"/>
    <mergeCell ref="Z45:Z47"/>
    <mergeCell ref="AA45:AA47"/>
    <mergeCell ref="Q10:Q11"/>
    <mergeCell ref="D13:D14"/>
    <mergeCell ref="E13:E14"/>
    <mergeCell ref="V5:V6"/>
    <mergeCell ref="Y3:Y6"/>
    <mergeCell ref="Z3:Z6"/>
    <mergeCell ref="AA3:AA6"/>
    <mergeCell ref="V24:V25"/>
    <mergeCell ref="Y22:Y25"/>
    <mergeCell ref="Z22:Z25"/>
    <mergeCell ref="AA22:AA25"/>
    <mergeCell ref="Y41:Y43"/>
    <mergeCell ref="Z41:Z43"/>
    <mergeCell ref="AA41:AA43"/>
    <mergeCell ref="D77:D78"/>
    <mergeCell ref="F77:F78"/>
    <mergeCell ref="I22:I25"/>
    <mergeCell ref="J22:J25"/>
    <mergeCell ref="K22:K25"/>
    <mergeCell ref="L22:L25"/>
    <mergeCell ref="M22:M25"/>
    <mergeCell ref="N22:N25"/>
    <mergeCell ref="O22:O25"/>
    <mergeCell ref="P22:P25"/>
    <mergeCell ref="Q22:Q25"/>
    <mergeCell ref="F13:F14"/>
    <mergeCell ref="G4:G5"/>
    <mergeCell ref="H4:H5"/>
    <mergeCell ref="I4:I5"/>
    <mergeCell ref="J4:J5"/>
    <mergeCell ref="K4:K5"/>
    <mergeCell ref="L4:L5"/>
    <mergeCell ref="M4:M5"/>
    <mergeCell ref="N4:N5"/>
    <mergeCell ref="O4:O5"/>
    <mergeCell ref="P4:P5"/>
    <mergeCell ref="U15:U16"/>
    <mergeCell ref="Q4:Q5"/>
    <mergeCell ref="R3:R6"/>
    <mergeCell ref="S3:S6"/>
    <mergeCell ref="T3:T6"/>
    <mergeCell ref="D8:D9"/>
    <mergeCell ref="E8:E9"/>
    <mergeCell ref="D10:D11"/>
    <mergeCell ref="E10:E11"/>
    <mergeCell ref="F10:F11"/>
    <mergeCell ref="F8:F9"/>
    <mergeCell ref="G8:G9"/>
    <mergeCell ref="G10:G11"/>
    <mergeCell ref="H8:H9"/>
    <mergeCell ref="H10:H11"/>
    <mergeCell ref="I8:I9"/>
    <mergeCell ref="I10:I11"/>
    <mergeCell ref="J8:J9"/>
    <mergeCell ref="K8:K9"/>
    <mergeCell ref="L8:L9"/>
    <mergeCell ref="M8:M9"/>
    <mergeCell ref="N8:N9"/>
    <mergeCell ref="O8:O9"/>
    <mergeCell ref="P8:P9"/>
    <mergeCell ref="Q8:Q9"/>
    <mergeCell ref="R8:R11"/>
    <mergeCell ref="S8:S11"/>
    <mergeCell ref="D4:D5"/>
    <mergeCell ref="F4:F5"/>
    <mergeCell ref="P13:P14"/>
    <mergeCell ref="Q13:Q14"/>
    <mergeCell ref="U10:U11"/>
    <mergeCell ref="J18:J20"/>
    <mergeCell ref="K18:K20"/>
    <mergeCell ref="L18:L20"/>
    <mergeCell ref="M18:M20"/>
    <mergeCell ref="N18:N20"/>
    <mergeCell ref="O18:O20"/>
    <mergeCell ref="P18:P20"/>
    <mergeCell ref="J10:J11"/>
    <mergeCell ref="K10:K11"/>
    <mergeCell ref="L10:L11"/>
    <mergeCell ref="M10:M11"/>
    <mergeCell ref="N10:N11"/>
    <mergeCell ref="O10:O11"/>
    <mergeCell ref="P10:P11"/>
    <mergeCell ref="R13:R16"/>
    <mergeCell ref="S13:S16"/>
    <mergeCell ref="T13:T16"/>
    <mergeCell ref="G13:G14"/>
    <mergeCell ref="H13:H14"/>
    <mergeCell ref="I13:I14"/>
    <mergeCell ref="J13:J14"/>
    <mergeCell ref="K13:K14"/>
    <mergeCell ref="L13:L14"/>
    <mergeCell ref="M13:M14"/>
    <mergeCell ref="N13:N14"/>
    <mergeCell ref="O13:O14"/>
    <mergeCell ref="D49:O49"/>
    <mergeCell ref="D45:D47"/>
    <mergeCell ref="E45:E47"/>
    <mergeCell ref="F45:F47"/>
    <mergeCell ref="G45:G47"/>
    <mergeCell ref="H45:H47"/>
    <mergeCell ref="I45:I47"/>
    <mergeCell ref="J45:J47"/>
    <mergeCell ref="K45:K47"/>
    <mergeCell ref="L45:L47"/>
    <mergeCell ref="M45:M47"/>
    <mergeCell ref="N45:N47"/>
    <mergeCell ref="O45:O47"/>
    <mergeCell ref="L38:L39"/>
    <mergeCell ref="N38:N39"/>
    <mergeCell ref="O38:O39"/>
    <mergeCell ref="D44:O44"/>
    <mergeCell ref="D18:D20"/>
    <mergeCell ref="E18:E20"/>
    <mergeCell ref="F18:F20"/>
    <mergeCell ref="G18:G20"/>
    <mergeCell ref="H18:H20"/>
    <mergeCell ref="I18:I20"/>
    <mergeCell ref="R45:R47"/>
    <mergeCell ref="S45:S47"/>
    <mergeCell ref="R22:R25"/>
    <mergeCell ref="S22:S25"/>
    <mergeCell ref="D40:O40"/>
    <mergeCell ref="C36:C40"/>
    <mergeCell ref="D38:D39"/>
    <mergeCell ref="D36:D37"/>
    <mergeCell ref="E36:E37"/>
    <mergeCell ref="E38:E39"/>
    <mergeCell ref="D27:O27"/>
    <mergeCell ref="C22:C27"/>
    <mergeCell ref="M38:M39"/>
    <mergeCell ref="I36:I37"/>
    <mergeCell ref="J36:J37"/>
    <mergeCell ref="K36:K37"/>
    <mergeCell ref="L36:L37"/>
    <mergeCell ref="M36:M37"/>
    <mergeCell ref="N36:N37"/>
    <mergeCell ref="O36:O37"/>
    <mergeCell ref="P36:P37"/>
    <mergeCell ref="Q36:Q37"/>
    <mergeCell ref="R36:R39"/>
    <mergeCell ref="S36:S39"/>
    <mergeCell ref="F38:F39"/>
    <mergeCell ref="G38:G39"/>
    <mergeCell ref="H38:H39"/>
    <mergeCell ref="I38:I39"/>
    <mergeCell ref="J38:J39"/>
    <mergeCell ref="K38:K39"/>
    <mergeCell ref="G22:G25"/>
    <mergeCell ref="H22:H25"/>
    <mergeCell ref="A3:A54"/>
    <mergeCell ref="A55:A130"/>
    <mergeCell ref="B50:B54"/>
    <mergeCell ref="D53:O53"/>
    <mergeCell ref="D54:O54"/>
    <mergeCell ref="D7:O7"/>
    <mergeCell ref="C3:C7"/>
    <mergeCell ref="D12:O12"/>
    <mergeCell ref="C8:C12"/>
    <mergeCell ref="D17:O17"/>
    <mergeCell ref="C13:C17"/>
    <mergeCell ref="D21:O21"/>
    <mergeCell ref="C18:C21"/>
    <mergeCell ref="B3:B27"/>
    <mergeCell ref="D22:D25"/>
    <mergeCell ref="E22:E25"/>
    <mergeCell ref="F22:F25"/>
    <mergeCell ref="L55:L64"/>
    <mergeCell ref="L87:L89"/>
    <mergeCell ref="L92:L93"/>
    <mergeCell ref="M92:M93"/>
    <mergeCell ref="L73:L74"/>
    <mergeCell ref="M73:M74"/>
    <mergeCell ref="K68:K70"/>
    <mergeCell ref="B87:B93"/>
    <mergeCell ref="C87:C89"/>
    <mergeCell ref="D87:D89"/>
    <mergeCell ref="E87:E89"/>
    <mergeCell ref="F87:F89"/>
    <mergeCell ref="C91:C93"/>
    <mergeCell ref="C96:C99"/>
    <mergeCell ref="E4:E5"/>
    <mergeCell ref="AE66:AE70"/>
    <mergeCell ref="S50:S51"/>
    <mergeCell ref="T50:T51"/>
    <mergeCell ref="AM221:AM231"/>
    <mergeCell ref="AM185:AM187"/>
    <mergeCell ref="AM172:AM174"/>
    <mergeCell ref="AM176:AM178"/>
    <mergeCell ref="Q169:Q170"/>
    <mergeCell ref="C201:O201"/>
    <mergeCell ref="L185:L187"/>
    <mergeCell ref="M185:M187"/>
    <mergeCell ref="O185:O187"/>
    <mergeCell ref="L191:L192"/>
    <mergeCell ref="Z169:Z170"/>
    <mergeCell ref="U217:U218"/>
    <mergeCell ref="V217:V218"/>
    <mergeCell ref="AJ197:AJ200"/>
    <mergeCell ref="AL197:AL200"/>
    <mergeCell ref="AL191:AL194"/>
    <mergeCell ref="AE125:AE127"/>
    <mergeCell ref="AF125:AF127"/>
    <mergeCell ref="AJ172:AJ174"/>
    <mergeCell ref="AL185:AL187"/>
    <mergeCell ref="AA181:AA183"/>
    <mergeCell ref="U204:U206"/>
    <mergeCell ref="D52:O52"/>
    <mergeCell ref="AM140:AM143"/>
    <mergeCell ref="R72:R74"/>
    <mergeCell ref="S72:S74"/>
    <mergeCell ref="T72:T74"/>
    <mergeCell ref="AA72:AA74"/>
    <mergeCell ref="E77:E78"/>
    <mergeCell ref="AM109:AM112"/>
    <mergeCell ref="AM115:AM118"/>
    <mergeCell ref="AM120:AM123"/>
    <mergeCell ref="AM125:AM127"/>
    <mergeCell ref="AM131:AM134"/>
    <mergeCell ref="AM136:AM138"/>
    <mergeCell ref="O125:O127"/>
    <mergeCell ref="AM145:AM148"/>
    <mergeCell ref="T131:T134"/>
    <mergeCell ref="C188:O188"/>
    <mergeCell ref="AL125:AL127"/>
    <mergeCell ref="AI131:AI134"/>
    <mergeCell ref="AJ131:AJ134"/>
    <mergeCell ref="AC120:AC123"/>
    <mergeCell ref="AE120:AE123"/>
    <mergeCell ref="S115:S118"/>
    <mergeCell ref="T115:T118"/>
    <mergeCell ref="P116:P118"/>
    <mergeCell ref="Y115:Y118"/>
    <mergeCell ref="Q116:Q118"/>
    <mergeCell ref="P120:P121"/>
    <mergeCell ref="Q120:Q121"/>
    <mergeCell ref="P122:P123"/>
    <mergeCell ref="L172:L174"/>
    <mergeCell ref="M172:M174"/>
    <mergeCell ref="O172:O174"/>
    <mergeCell ref="P172:P174"/>
    <mergeCell ref="Q172:Q174"/>
    <mergeCell ref="L145:L148"/>
    <mergeCell ref="AM169:AM170"/>
    <mergeCell ref="AM182:AM183"/>
    <mergeCell ref="AD131:AD134"/>
    <mergeCell ref="AM234:AM237"/>
    <mergeCell ref="C221:C231"/>
    <mergeCell ref="R225:R227"/>
    <mergeCell ref="S225:S227"/>
    <mergeCell ref="R221:R224"/>
    <mergeCell ref="S221:S224"/>
    <mergeCell ref="T221:T224"/>
    <mergeCell ref="N234:N237"/>
    <mergeCell ref="L197:L200"/>
    <mergeCell ref="M197:M200"/>
    <mergeCell ref="O197:O200"/>
    <mergeCell ref="P197:P200"/>
    <mergeCell ref="Q197:Q200"/>
    <mergeCell ref="L202:L206"/>
    <mergeCell ref="M202:M206"/>
    <mergeCell ref="O202:O206"/>
    <mergeCell ref="P202:P206"/>
    <mergeCell ref="I221:I224"/>
    <mergeCell ref="J221:J224"/>
    <mergeCell ref="E209:E212"/>
    <mergeCell ref="F209:F212"/>
    <mergeCell ref="G209:G212"/>
    <mergeCell ref="R202:R206"/>
    <mergeCell ref="C209:C212"/>
    <mergeCell ref="D209:D212"/>
    <mergeCell ref="R209:R212"/>
    <mergeCell ref="H209:H212"/>
    <mergeCell ref="I209:I212"/>
    <mergeCell ref="J209:J212"/>
    <mergeCell ref="K209:K212"/>
    <mergeCell ref="P209:P212"/>
    <mergeCell ref="R215:R218"/>
    <mergeCell ref="R191:R194"/>
    <mergeCell ref="T197:T200"/>
    <mergeCell ref="AL225:AL227"/>
    <mergeCell ref="R195:AO196"/>
    <mergeCell ref="B164:O164"/>
    <mergeCell ref="B190:O190"/>
    <mergeCell ref="B196:O196"/>
    <mergeCell ref="T120:T123"/>
    <mergeCell ref="S136:S138"/>
    <mergeCell ref="T136:T138"/>
    <mergeCell ref="AA136:AA138"/>
    <mergeCell ref="AL140:AL143"/>
    <mergeCell ref="S140:S143"/>
    <mergeCell ref="T140:T143"/>
    <mergeCell ref="AA140:AA143"/>
    <mergeCell ref="AB140:AB143"/>
    <mergeCell ref="AC140:AC143"/>
    <mergeCell ref="AE140:AE143"/>
    <mergeCell ref="R140:R143"/>
    <mergeCell ref="C140:C143"/>
    <mergeCell ref="D140:D143"/>
    <mergeCell ref="E140:E143"/>
    <mergeCell ref="F140:F143"/>
    <mergeCell ref="G140:G143"/>
    <mergeCell ref="H140:H143"/>
    <mergeCell ref="AJ140:AJ143"/>
    <mergeCell ref="AF136:AF138"/>
    <mergeCell ref="AL131:AL134"/>
    <mergeCell ref="AG140:AG143"/>
    <mergeCell ref="C136:C138"/>
    <mergeCell ref="Z140:Z143"/>
    <mergeCell ref="Z136:Z138"/>
    <mergeCell ref="D101:D103"/>
    <mergeCell ref="C125:C127"/>
    <mergeCell ref="D145:D148"/>
    <mergeCell ref="F145:F148"/>
    <mergeCell ref="G145:G148"/>
    <mergeCell ref="H145:H148"/>
    <mergeCell ref="D116:D118"/>
    <mergeCell ref="S172:S174"/>
    <mergeCell ref="T172:T174"/>
    <mergeCell ref="AA105:AA107"/>
    <mergeCell ref="Z115:Z118"/>
    <mergeCell ref="AA115:AA118"/>
    <mergeCell ref="R115:R118"/>
    <mergeCell ref="V160:V161"/>
    <mergeCell ref="S101:S103"/>
    <mergeCell ref="T101:T103"/>
    <mergeCell ref="Z101:Z103"/>
    <mergeCell ref="I122:I123"/>
    <mergeCell ref="H120:H121"/>
    <mergeCell ref="J120:J121"/>
    <mergeCell ref="K120:K121"/>
    <mergeCell ref="J122:J123"/>
    <mergeCell ref="Y125:Y127"/>
    <mergeCell ref="N116:N118"/>
    <mergeCell ref="M122:M123"/>
    <mergeCell ref="C120:C123"/>
    <mergeCell ref="D120:D121"/>
    <mergeCell ref="E120:E121"/>
    <mergeCell ref="F120:F121"/>
    <mergeCell ref="F105:F107"/>
    <mergeCell ref="J105:J107"/>
    <mergeCell ref="U122:U123"/>
    <mergeCell ref="K105:K107"/>
    <mergeCell ref="O122:O123"/>
    <mergeCell ref="E105:E107"/>
    <mergeCell ref="G105:G107"/>
    <mergeCell ref="H105:H107"/>
    <mergeCell ref="I105:I107"/>
    <mergeCell ref="C115:C118"/>
    <mergeCell ref="C109:C112"/>
    <mergeCell ref="H96:H98"/>
    <mergeCell ref="H92:H93"/>
    <mergeCell ref="E116:E118"/>
    <mergeCell ref="F116:F118"/>
    <mergeCell ref="G116:G118"/>
    <mergeCell ref="N122:N123"/>
    <mergeCell ref="A1:O1"/>
    <mergeCell ref="J55:J64"/>
    <mergeCell ref="K55:K64"/>
    <mergeCell ref="M66:M67"/>
    <mergeCell ref="O66:O67"/>
    <mergeCell ref="B55:B74"/>
    <mergeCell ref="C55:C64"/>
    <mergeCell ref="D55:D64"/>
    <mergeCell ref="E55:E64"/>
    <mergeCell ref="F55:F64"/>
    <mergeCell ref="B77:B84"/>
    <mergeCell ref="O101:O103"/>
    <mergeCell ref="H116:H118"/>
    <mergeCell ref="J116:J118"/>
    <mergeCell ref="I96:I98"/>
    <mergeCell ref="K116:K118"/>
    <mergeCell ref="O68:O70"/>
    <mergeCell ref="C101:C103"/>
    <mergeCell ref="AL55:AL64"/>
    <mergeCell ref="AI66:AI70"/>
    <mergeCell ref="AJ66:AJ70"/>
    <mergeCell ref="AJ55:AJ64"/>
    <mergeCell ref="AF66:AF70"/>
    <mergeCell ref="AB55:AB64"/>
    <mergeCell ref="H66:H67"/>
    <mergeCell ref="H68:H70"/>
    <mergeCell ref="C81:C84"/>
    <mergeCell ref="D81:D84"/>
    <mergeCell ref="D73:D74"/>
    <mergeCell ref="E73:E74"/>
    <mergeCell ref="F73:F74"/>
    <mergeCell ref="G73:G74"/>
    <mergeCell ref="AE72:AE74"/>
    <mergeCell ref="AF72:AF74"/>
    <mergeCell ref="AG72:AG74"/>
    <mergeCell ref="C65:O65"/>
    <mergeCell ref="I68:I70"/>
    <mergeCell ref="AH55:AH64"/>
    <mergeCell ref="AH66:AH70"/>
    <mergeCell ref="AL72:AL74"/>
    <mergeCell ref="AB66:AB68"/>
    <mergeCell ref="AE77:AE79"/>
    <mergeCell ref="AF77:AF79"/>
    <mergeCell ref="T66:T70"/>
    <mergeCell ref="S77:S79"/>
    <mergeCell ref="H81:H84"/>
    <mergeCell ref="I81:I84"/>
    <mergeCell ref="AA77:AA79"/>
    <mergeCell ref="P68:P70"/>
    <mergeCell ref="Q68:Q70"/>
    <mergeCell ref="AJ87:AJ89"/>
    <mergeCell ref="AI136:AI138"/>
    <mergeCell ref="AJ136:AJ138"/>
    <mergeCell ref="AL101:AL103"/>
    <mergeCell ref="AH131:AH134"/>
    <mergeCell ref="AL105:AL107"/>
    <mergeCell ref="AJ120:AJ123"/>
    <mergeCell ref="AJ125:AJ127"/>
    <mergeCell ref="AH72:AH74"/>
    <mergeCell ref="AI72:AI74"/>
    <mergeCell ref="AJ72:AJ74"/>
    <mergeCell ref="AL66:AL70"/>
    <mergeCell ref="AL81:AL84"/>
    <mergeCell ref="AI91:AI93"/>
    <mergeCell ref="AI101:AI103"/>
    <mergeCell ref="AJ101:AJ103"/>
    <mergeCell ref="AL77:AL79"/>
    <mergeCell ref="AJ77:AJ79"/>
    <mergeCell ref="AL96:AL99"/>
    <mergeCell ref="AL120:AL123"/>
    <mergeCell ref="AL115:AL118"/>
    <mergeCell ref="AI109:AI112"/>
    <mergeCell ref="AJ109:AJ112"/>
    <mergeCell ref="AH105:AH107"/>
    <mergeCell ref="AI105:AI107"/>
    <mergeCell ref="AJ105:AJ107"/>
    <mergeCell ref="AJ81:AJ84"/>
    <mergeCell ref="AI96:AI99"/>
    <mergeCell ref="AJ96:AJ99"/>
    <mergeCell ref="AH91:AH93"/>
    <mergeCell ref="AH101:AH103"/>
    <mergeCell ref="AH120:AH123"/>
    <mergeCell ref="AM105:AM107"/>
    <mergeCell ref="AM66:AM70"/>
    <mergeCell ref="AB69:AB70"/>
    <mergeCell ref="P73:P74"/>
    <mergeCell ref="Q73:Q74"/>
    <mergeCell ref="AJ91:AJ93"/>
    <mergeCell ref="AL91:AL93"/>
    <mergeCell ref="AL87:AL89"/>
    <mergeCell ref="AM50:AM51"/>
    <mergeCell ref="AM55:AM64"/>
    <mergeCell ref="AM72:AM74"/>
    <mergeCell ref="AM77:AM79"/>
    <mergeCell ref="AM81:AM84"/>
    <mergeCell ref="AM87:AM89"/>
    <mergeCell ref="AM91:AM93"/>
    <mergeCell ref="M55:M64"/>
    <mergeCell ref="O55:O64"/>
    <mergeCell ref="P55:P64"/>
    <mergeCell ref="Q55:Q64"/>
    <mergeCell ref="M87:M89"/>
    <mergeCell ref="O87:O89"/>
    <mergeCell ref="N55:N64"/>
    <mergeCell ref="AI77:AI79"/>
    <mergeCell ref="AC91:AC93"/>
    <mergeCell ref="AF81:AF84"/>
    <mergeCell ref="R66:R70"/>
    <mergeCell ref="AG77:AG79"/>
    <mergeCell ref="AG81:AG84"/>
    <mergeCell ref="AH81:AH84"/>
    <mergeCell ref="AI81:AI84"/>
    <mergeCell ref="AI55:AI64"/>
    <mergeCell ref="R50:R51"/>
    <mergeCell ref="AG105:AG107"/>
    <mergeCell ref="AG101:AG103"/>
    <mergeCell ref="AB72:AB74"/>
    <mergeCell ref="AE81:AE84"/>
    <mergeCell ref="U68:U69"/>
    <mergeCell ref="AC72:AC74"/>
    <mergeCell ref="Z72:Z74"/>
    <mergeCell ref="Y72:Y74"/>
    <mergeCell ref="O73:O74"/>
    <mergeCell ref="Y77:Y79"/>
    <mergeCell ref="Y81:Y84"/>
    <mergeCell ref="C71:O71"/>
    <mergeCell ref="C75:O75"/>
    <mergeCell ref="D96:D98"/>
    <mergeCell ref="E96:E98"/>
    <mergeCell ref="F96:F98"/>
    <mergeCell ref="E81:E84"/>
    <mergeCell ref="C94:O94"/>
    <mergeCell ref="N87:N89"/>
    <mergeCell ref="C105:C107"/>
    <mergeCell ref="D105:D107"/>
    <mergeCell ref="AG66:AG70"/>
    <mergeCell ref="M81:M84"/>
    <mergeCell ref="L105:L107"/>
    <mergeCell ref="M105:M107"/>
    <mergeCell ref="O105:O107"/>
    <mergeCell ref="P105:P107"/>
    <mergeCell ref="Q105:Q107"/>
    <mergeCell ref="H101:H103"/>
    <mergeCell ref="AC101:AC103"/>
    <mergeCell ref="R101:R103"/>
    <mergeCell ref="I101:I103"/>
    <mergeCell ref="AE105:AE107"/>
    <mergeCell ref="S105:S107"/>
    <mergeCell ref="R105:R107"/>
    <mergeCell ref="T105:T107"/>
    <mergeCell ref="Z105:Z107"/>
    <mergeCell ref="M101:M103"/>
    <mergeCell ref="Q101:Q103"/>
    <mergeCell ref="AE101:AE103"/>
    <mergeCell ref="AA101:AA103"/>
    <mergeCell ref="AB101:AB103"/>
    <mergeCell ref="T87:T89"/>
    <mergeCell ref="AA87:AA89"/>
    <mergeCell ref="AB87:AB89"/>
    <mergeCell ref="R87:R89"/>
    <mergeCell ref="T96:T99"/>
    <mergeCell ref="AE96:AE99"/>
    <mergeCell ref="P87:P89"/>
    <mergeCell ref="V98:V99"/>
    <mergeCell ref="N105:N107"/>
    <mergeCell ref="N101:N103"/>
    <mergeCell ref="W98:W99"/>
    <mergeCell ref="AG96:AG99"/>
    <mergeCell ref="AH96:AH99"/>
    <mergeCell ref="AE87:AE89"/>
    <mergeCell ref="AF87:AF89"/>
    <mergeCell ref="AG87:AG89"/>
    <mergeCell ref="AH87:AH89"/>
    <mergeCell ref="AI87:AI89"/>
    <mergeCell ref="AE91:AE93"/>
    <mergeCell ref="AF91:AF93"/>
    <mergeCell ref="AG91:AG93"/>
    <mergeCell ref="AH109:AH112"/>
    <mergeCell ref="AF101:AF103"/>
    <mergeCell ref="Z96:Z99"/>
    <mergeCell ref="AA96:AA99"/>
    <mergeCell ref="AB96:AB99"/>
    <mergeCell ref="AB105:AB107"/>
    <mergeCell ref="P101:P103"/>
    <mergeCell ref="Y101:Y103"/>
    <mergeCell ref="Y105:Y107"/>
    <mergeCell ref="S91:S93"/>
    <mergeCell ref="T91:T93"/>
    <mergeCell ref="Z91:Z93"/>
    <mergeCell ref="S96:S99"/>
    <mergeCell ref="Y96:Y99"/>
    <mergeCell ref="AF96:AF99"/>
    <mergeCell ref="AC96:AC99"/>
    <mergeCell ref="Z87:Z89"/>
    <mergeCell ref="AF105:AF107"/>
    <mergeCell ref="AB91:AB93"/>
    <mergeCell ref="Y87:Y89"/>
    <mergeCell ref="Y91:Y93"/>
    <mergeCell ref="R96:R99"/>
    <mergeCell ref="Q131:Q134"/>
    <mergeCell ref="R131:R134"/>
    <mergeCell ref="S131:S134"/>
    <mergeCell ref="K131:K134"/>
    <mergeCell ref="AI140:AI143"/>
    <mergeCell ref="M131:M134"/>
    <mergeCell ref="O131:O134"/>
    <mergeCell ref="P131:P134"/>
    <mergeCell ref="I140:I143"/>
    <mergeCell ref="Y140:Y143"/>
    <mergeCell ref="J140:J143"/>
    <mergeCell ref="K140:K143"/>
    <mergeCell ref="P140:P143"/>
    <mergeCell ref="Q140:Q143"/>
    <mergeCell ref="L136:L138"/>
    <mergeCell ref="M136:M138"/>
    <mergeCell ref="O136:O138"/>
    <mergeCell ref="P136:P138"/>
    <mergeCell ref="J131:J134"/>
    <mergeCell ref="I131:I134"/>
    <mergeCell ref="AD136:AD138"/>
    <mergeCell ref="AD140:AD143"/>
    <mergeCell ref="AB131:AB134"/>
    <mergeCell ref="C151:C155"/>
    <mergeCell ref="D151:D155"/>
    <mergeCell ref="E151:E155"/>
    <mergeCell ref="F151:F155"/>
    <mergeCell ref="G151:G155"/>
    <mergeCell ref="H151:H155"/>
    <mergeCell ref="I151:I155"/>
    <mergeCell ref="F136:F138"/>
    <mergeCell ref="G136:G138"/>
    <mergeCell ref="H136:H138"/>
    <mergeCell ref="K136:K138"/>
    <mergeCell ref="E145:E148"/>
    <mergeCell ref="M145:M148"/>
    <mergeCell ref="R136:R138"/>
    <mergeCell ref="O145:O148"/>
    <mergeCell ref="P145:P148"/>
    <mergeCell ref="Q145:Q148"/>
    <mergeCell ref="R151:R155"/>
    <mergeCell ref="J136:J138"/>
    <mergeCell ref="K145:K148"/>
    <mergeCell ref="H158:H161"/>
    <mergeCell ref="AI151:AI155"/>
    <mergeCell ref="AJ151:AJ155"/>
    <mergeCell ref="T158:T161"/>
    <mergeCell ref="Z151:Z155"/>
    <mergeCell ref="J151:J155"/>
    <mergeCell ref="K151:K155"/>
    <mergeCell ref="M158:M161"/>
    <mergeCell ref="O158:O161"/>
    <mergeCell ref="L151:L155"/>
    <mergeCell ref="M151:M155"/>
    <mergeCell ref="O151:O155"/>
    <mergeCell ref="P151:P155"/>
    <mergeCell ref="Q151:Q155"/>
    <mergeCell ref="AL151:AL155"/>
    <mergeCell ref="I158:I161"/>
    <mergeCell ref="R158:R161"/>
    <mergeCell ref="S158:S161"/>
    <mergeCell ref="L158:L161"/>
    <mergeCell ref="AG151:AG155"/>
    <mergeCell ref="N151:N155"/>
    <mergeCell ref="N158:N161"/>
    <mergeCell ref="C181:C183"/>
    <mergeCell ref="AA169:AA170"/>
    <mergeCell ref="AB169:AB170"/>
    <mergeCell ref="AC169:AC170"/>
    <mergeCell ref="AE169:AE170"/>
    <mergeCell ref="AF169:AF170"/>
    <mergeCell ref="AG169:AG170"/>
    <mergeCell ref="AH169:AH170"/>
    <mergeCell ref="AH181:AH183"/>
    <mergeCell ref="AI169:AI170"/>
    <mergeCell ref="AJ169:AJ170"/>
    <mergeCell ref="AJ176:AJ178"/>
    <mergeCell ref="AE172:AE174"/>
    <mergeCell ref="AB176:AB178"/>
    <mergeCell ref="AE165:AE168"/>
    <mergeCell ref="AF165:AF168"/>
    <mergeCell ref="R172:R174"/>
    <mergeCell ref="AB181:AB183"/>
    <mergeCell ref="J165:J168"/>
    <mergeCell ref="K165:K168"/>
    <mergeCell ref="J169:J170"/>
    <mergeCell ref="K169:K170"/>
    <mergeCell ref="J172:J174"/>
    <mergeCell ref="N165:N168"/>
    <mergeCell ref="L169:L170"/>
    <mergeCell ref="I172:I174"/>
    <mergeCell ref="AI181:AI183"/>
    <mergeCell ref="AH176:AH178"/>
    <mergeCell ref="M193:M194"/>
    <mergeCell ref="O193:O194"/>
    <mergeCell ref="P193:P194"/>
    <mergeCell ref="Q193:Q194"/>
    <mergeCell ref="Y191:Y194"/>
    <mergeCell ref="R176:R178"/>
    <mergeCell ref="B180:O180"/>
    <mergeCell ref="Z185:Z187"/>
    <mergeCell ref="E172:E174"/>
    <mergeCell ref="E169:E170"/>
    <mergeCell ref="T176:T178"/>
    <mergeCell ref="Y172:Y174"/>
    <mergeCell ref="C165:C170"/>
    <mergeCell ref="D169:D170"/>
    <mergeCell ref="S176:S178"/>
    <mergeCell ref="D172:D174"/>
    <mergeCell ref="D165:D168"/>
    <mergeCell ref="E165:E168"/>
    <mergeCell ref="L165:L168"/>
    <mergeCell ref="C184:O184"/>
    <mergeCell ref="M169:M170"/>
    <mergeCell ref="O169:O170"/>
    <mergeCell ref="P169:P170"/>
    <mergeCell ref="H169:H170"/>
    <mergeCell ref="I169:I170"/>
    <mergeCell ref="R169:R170"/>
    <mergeCell ref="M165:M168"/>
    <mergeCell ref="O165:O168"/>
    <mergeCell ref="P165:P168"/>
    <mergeCell ref="Q165:Q168"/>
    <mergeCell ref="T181:T183"/>
    <mergeCell ref="S181:S183"/>
    <mergeCell ref="D191:D192"/>
    <mergeCell ref="E191:E192"/>
    <mergeCell ref="F191:F192"/>
    <mergeCell ref="AA185:AA187"/>
    <mergeCell ref="AB185:AB187"/>
    <mergeCell ref="AC185:AC187"/>
    <mergeCell ref="R185:R187"/>
    <mergeCell ref="S185:S187"/>
    <mergeCell ref="T185:T187"/>
    <mergeCell ref="AE181:AE183"/>
    <mergeCell ref="J191:J192"/>
    <mergeCell ref="AE185:AE187"/>
    <mergeCell ref="AF185:AF187"/>
    <mergeCell ref="AG185:AG187"/>
    <mergeCell ref="AJ181:AJ183"/>
    <mergeCell ref="K191:K192"/>
    <mergeCell ref="D185:D187"/>
    <mergeCell ref="E185:E187"/>
    <mergeCell ref="F185:F187"/>
    <mergeCell ref="G185:G187"/>
    <mergeCell ref="H185:H187"/>
    <mergeCell ref="I185:I187"/>
    <mergeCell ref="Z181:Z183"/>
    <mergeCell ref="M191:M192"/>
    <mergeCell ref="O191:O192"/>
    <mergeCell ref="P191:P192"/>
    <mergeCell ref="S191:S194"/>
    <mergeCell ref="T191:T194"/>
    <mergeCell ref="N185:N187"/>
    <mergeCell ref="Z191:Z194"/>
    <mergeCell ref="AC181:AC183"/>
    <mergeCell ref="Y181:Y183"/>
    <mergeCell ref="B208:O208"/>
    <mergeCell ref="B214:O214"/>
    <mergeCell ref="F215:F218"/>
    <mergeCell ref="G215:G218"/>
    <mergeCell ref="H215:H218"/>
    <mergeCell ref="I215:I218"/>
    <mergeCell ref="H221:H224"/>
    <mergeCell ref="K221:K224"/>
    <mergeCell ref="L221:L224"/>
    <mergeCell ref="M221:M224"/>
    <mergeCell ref="AJ215:AJ218"/>
    <mergeCell ref="AL215:AL218"/>
    <mergeCell ref="AG215:AG218"/>
    <mergeCell ref="AH215:AH218"/>
    <mergeCell ref="AI215:AI218"/>
    <mergeCell ref="AL209:AL212"/>
    <mergeCell ref="E228:E231"/>
    <mergeCell ref="F228:F231"/>
    <mergeCell ref="G221:G227"/>
    <mergeCell ref="G228:G231"/>
    <mergeCell ref="L215:L218"/>
    <mergeCell ref="M215:M218"/>
    <mergeCell ref="O215:O218"/>
    <mergeCell ref="P215:P218"/>
    <mergeCell ref="Q215:Q218"/>
    <mergeCell ref="T225:T227"/>
    <mergeCell ref="U228:U231"/>
    <mergeCell ref="V228:V231"/>
    <mergeCell ref="U223:U224"/>
    <mergeCell ref="V223:V224"/>
    <mergeCell ref="N228:N231"/>
    <mergeCell ref="H225:H227"/>
    <mergeCell ref="I225:I227"/>
    <mergeCell ref="M225:M227"/>
    <mergeCell ref="N225:N227"/>
    <mergeCell ref="O225:O227"/>
    <mergeCell ref="P225:P227"/>
    <mergeCell ref="Q225:Q227"/>
    <mergeCell ref="B220:O220"/>
    <mergeCell ref="C215:C218"/>
    <mergeCell ref="D215:D218"/>
    <mergeCell ref="E215:E218"/>
    <mergeCell ref="AG234:AG237"/>
    <mergeCell ref="AH234:AH237"/>
    <mergeCell ref="AI234:AI237"/>
    <mergeCell ref="AJ234:AJ237"/>
    <mergeCell ref="AL234:AL237"/>
    <mergeCell ref="C234:C237"/>
    <mergeCell ref="D234:D237"/>
    <mergeCell ref="E234:E237"/>
    <mergeCell ref="F234:F237"/>
    <mergeCell ref="G234:G237"/>
    <mergeCell ref="H234:H237"/>
    <mergeCell ref="I234:I237"/>
    <mergeCell ref="H228:H231"/>
    <mergeCell ref="I228:I231"/>
    <mergeCell ref="J234:J237"/>
    <mergeCell ref="K234:K237"/>
    <mergeCell ref="L228:L231"/>
    <mergeCell ref="L234:L237"/>
    <mergeCell ref="U236:U237"/>
    <mergeCell ref="V236:V237"/>
    <mergeCell ref="Y228:Y231"/>
    <mergeCell ref="AC228:AC231"/>
    <mergeCell ref="AD215:AD218"/>
    <mergeCell ref="P228:P231"/>
    <mergeCell ref="Q228:Q231"/>
    <mergeCell ref="AA228:AA231"/>
    <mergeCell ref="Z228:Z231"/>
    <mergeCell ref="D228:D231"/>
    <mergeCell ref="P234:P237"/>
    <mergeCell ref="AJ228:AJ231"/>
    <mergeCell ref="AL228:AL231"/>
    <mergeCell ref="AH202:AH206"/>
    <mergeCell ref="AL145:AL148"/>
    <mergeCell ref="AL136:AL138"/>
    <mergeCell ref="AF115:AF118"/>
    <mergeCell ref="AG115:AG118"/>
    <mergeCell ref="Q234:Q237"/>
    <mergeCell ref="T234:T237"/>
    <mergeCell ref="AA234:AA237"/>
    <mergeCell ref="AB234:AB237"/>
    <mergeCell ref="AC234:AC237"/>
    <mergeCell ref="AE234:AE237"/>
    <mergeCell ref="AF234:AF237"/>
    <mergeCell ref="R234:R237"/>
    <mergeCell ref="S234:S237"/>
    <mergeCell ref="R228:R231"/>
    <mergeCell ref="S228:S231"/>
    <mergeCell ref="T228:T231"/>
    <mergeCell ref="Y234:Y237"/>
    <mergeCell ref="Z234:Z237"/>
    <mergeCell ref="Y225:Y227"/>
    <mergeCell ref="Z202:Z206"/>
    <mergeCell ref="Z215:Z218"/>
    <mergeCell ref="Y215:Y218"/>
    <mergeCell ref="AE109:AE112"/>
    <mergeCell ref="AF109:AF112"/>
    <mergeCell ref="AG109:AG112"/>
    <mergeCell ref="AF176:AF178"/>
    <mergeCell ref="AH140:AH143"/>
    <mergeCell ref="R197:R200"/>
    <mergeCell ref="S197:S200"/>
    <mergeCell ref="AA215:AA218"/>
    <mergeCell ref="AB215:AB218"/>
    <mergeCell ref="AC215:AC218"/>
    <mergeCell ref="Y202:Y206"/>
    <mergeCell ref="AG165:AG168"/>
    <mergeCell ref="Z197:Z200"/>
    <mergeCell ref="AA197:AA200"/>
    <mergeCell ref="Y197:Y200"/>
    <mergeCell ref="AF197:AF200"/>
    <mergeCell ref="AA191:AA194"/>
    <mergeCell ref="Z165:Z168"/>
    <mergeCell ref="AA165:AA168"/>
    <mergeCell ref="AB165:AB168"/>
    <mergeCell ref="AC165:AC168"/>
    <mergeCell ref="AA176:AA178"/>
    <mergeCell ref="Y176:Y178"/>
    <mergeCell ref="Z176:Z178"/>
    <mergeCell ref="AC191:AC194"/>
    <mergeCell ref="X204:X205"/>
    <mergeCell ref="AD202:AD205"/>
    <mergeCell ref="W211:W212"/>
    <mergeCell ref="X211:X212"/>
    <mergeCell ref="AD209:AD212"/>
    <mergeCell ref="W217:W218"/>
    <mergeCell ref="X217:X218"/>
    <mergeCell ref="AI209:AI212"/>
    <mergeCell ref="AJ202:AJ206"/>
    <mergeCell ref="AL202:AL206"/>
    <mergeCell ref="AJ191:AJ194"/>
    <mergeCell ref="AE191:AE194"/>
    <mergeCell ref="AF191:AF194"/>
    <mergeCell ref="AG191:AG194"/>
    <mergeCell ref="AH191:AH194"/>
    <mergeCell ref="AI191:AI194"/>
    <mergeCell ref="AE176:AE178"/>
    <mergeCell ref="AL172:AL174"/>
    <mergeCell ref="AF172:AF174"/>
    <mergeCell ref="AG172:AG174"/>
    <mergeCell ref="AG176:AG178"/>
    <mergeCell ref="AE145:AE148"/>
    <mergeCell ref="AF145:AF148"/>
    <mergeCell ref="AI165:AI168"/>
    <mergeCell ref="AJ165:AJ168"/>
    <mergeCell ref="AF209:AF212"/>
    <mergeCell ref="AF202:AF206"/>
    <mergeCell ref="AE209:AE212"/>
    <mergeCell ref="AL181:AL183"/>
    <mergeCell ref="AF181:AF183"/>
    <mergeCell ref="AL169:AL170"/>
    <mergeCell ref="AL176:AL178"/>
    <mergeCell ref="AL158:AL161"/>
    <mergeCell ref="AE158:AE161"/>
    <mergeCell ref="AF158:AF161"/>
    <mergeCell ref="AG158:AG161"/>
    <mergeCell ref="AI158:AI161"/>
    <mergeCell ref="AK181:AK183"/>
    <mergeCell ref="AK185:AK187"/>
    <mergeCell ref="Z120:Z123"/>
    <mergeCell ref="AA120:AA123"/>
    <mergeCell ref="Y136:Y138"/>
    <mergeCell ref="Z158:Z161"/>
    <mergeCell ref="AA158:AA161"/>
    <mergeCell ref="AB158:AB161"/>
    <mergeCell ref="Y109:Y112"/>
    <mergeCell ref="AG181:AG183"/>
    <mergeCell ref="AG202:AG206"/>
    <mergeCell ref="AG125:AG127"/>
    <mergeCell ref="AF120:AF123"/>
    <mergeCell ref="AG120:AG123"/>
    <mergeCell ref="R184:AO184"/>
    <mergeCell ref="AO185:AO187"/>
    <mergeCell ref="R188:AO190"/>
    <mergeCell ref="AO191:AO194"/>
    <mergeCell ref="AO197:AO200"/>
    <mergeCell ref="AB136:AB138"/>
    <mergeCell ref="AC136:AC138"/>
    <mergeCell ref="AE136:AE138"/>
    <mergeCell ref="AH136:AH138"/>
    <mergeCell ref="AG136:AG138"/>
    <mergeCell ref="AF140:AF143"/>
    <mergeCell ref="AH172:AH174"/>
    <mergeCell ref="AI172:AI174"/>
    <mergeCell ref="AI197:AI200"/>
    <mergeCell ref="AB191:AB194"/>
    <mergeCell ref="AE151:AE155"/>
    <mergeCell ref="AF151:AF155"/>
    <mergeCell ref="AC131:AC134"/>
    <mergeCell ref="AL109:AL112"/>
    <mergeCell ref="AI202:AI206"/>
    <mergeCell ref="D125:D127"/>
    <mergeCell ref="P185:P187"/>
    <mergeCell ref="Q185:Q187"/>
    <mergeCell ref="R181:R183"/>
    <mergeCell ref="R165:R168"/>
    <mergeCell ref="J158:J161"/>
    <mergeCell ref="K158:K161"/>
    <mergeCell ref="AC158:AC161"/>
    <mergeCell ref="P158:P161"/>
    <mergeCell ref="Q158:Q161"/>
    <mergeCell ref="L140:L143"/>
    <mergeCell ref="M140:M143"/>
    <mergeCell ref="O140:O143"/>
    <mergeCell ref="S165:S168"/>
    <mergeCell ref="AB145:AB148"/>
    <mergeCell ref="AC145:AC148"/>
    <mergeCell ref="R145:R148"/>
    <mergeCell ref="C149:O149"/>
    <mergeCell ref="C158:C161"/>
    <mergeCell ref="D158:D161"/>
    <mergeCell ref="E158:E161"/>
    <mergeCell ref="F158:F161"/>
    <mergeCell ref="G158:G161"/>
    <mergeCell ref="AA151:AA155"/>
    <mergeCell ref="AB151:AB155"/>
    <mergeCell ref="AC151:AC155"/>
    <mergeCell ref="C145:C148"/>
    <mergeCell ref="J145:J148"/>
    <mergeCell ref="N169:N170"/>
    <mergeCell ref="I145:I148"/>
    <mergeCell ref="T165:T168"/>
    <mergeCell ref="Y165:Y168"/>
    <mergeCell ref="L122:L123"/>
    <mergeCell ref="I125:I127"/>
    <mergeCell ref="N120:N121"/>
    <mergeCell ref="N125:N127"/>
    <mergeCell ref="N131:N134"/>
    <mergeCell ref="N136:N138"/>
    <mergeCell ref="S87:S89"/>
    <mergeCell ref="T81:T84"/>
    <mergeCell ref="U98:U99"/>
    <mergeCell ref="T77:T79"/>
    <mergeCell ref="C90:O90"/>
    <mergeCell ref="N81:N84"/>
    <mergeCell ref="Z125:Z127"/>
    <mergeCell ref="AA125:AA127"/>
    <mergeCell ref="Z131:Z134"/>
    <mergeCell ref="AA131:AA134"/>
    <mergeCell ref="Q136:Q138"/>
    <mergeCell ref="I136:I138"/>
    <mergeCell ref="C131:C134"/>
    <mergeCell ref="D131:D134"/>
    <mergeCell ref="C85:O85"/>
    <mergeCell ref="B86:O86"/>
    <mergeCell ref="E92:E93"/>
    <mergeCell ref="J125:J127"/>
    <mergeCell ref="K125:K127"/>
    <mergeCell ref="Q122:Q123"/>
    <mergeCell ref="R125:R127"/>
    <mergeCell ref="L120:L121"/>
    <mergeCell ref="M120:M121"/>
    <mergeCell ref="O120:O121"/>
    <mergeCell ref="P125:P127"/>
    <mergeCell ref="Q125:Q127"/>
    <mergeCell ref="O234:O237"/>
    <mergeCell ref="D221:D227"/>
    <mergeCell ref="E221:E227"/>
    <mergeCell ref="F221:F227"/>
    <mergeCell ref="L209:L212"/>
    <mergeCell ref="M209:M212"/>
    <mergeCell ref="N172:N174"/>
    <mergeCell ref="J81:J84"/>
    <mergeCell ref="K81:K84"/>
    <mergeCell ref="H55:H64"/>
    <mergeCell ref="I55:I64"/>
    <mergeCell ref="F202:F206"/>
    <mergeCell ref="G202:G206"/>
    <mergeCell ref="Q96:Q98"/>
    <mergeCell ref="P96:P98"/>
    <mergeCell ref="I92:I93"/>
    <mergeCell ref="C162:O162"/>
    <mergeCell ref="C156:O156"/>
    <mergeCell ref="C135:O135"/>
    <mergeCell ref="C139:O139"/>
    <mergeCell ref="C144:O144"/>
    <mergeCell ref="L81:L84"/>
    <mergeCell ref="J87:J89"/>
    <mergeCell ref="K87:K89"/>
    <mergeCell ref="J92:J93"/>
    <mergeCell ref="D68:D70"/>
    <mergeCell ref="C72:C74"/>
    <mergeCell ref="C66:C70"/>
    <mergeCell ref="D92:D93"/>
    <mergeCell ref="F92:F93"/>
    <mergeCell ref="C77:C79"/>
    <mergeCell ref="F81:F84"/>
    <mergeCell ref="G92:G93"/>
    <mergeCell ref="R81:R84"/>
    <mergeCell ref="G68:G70"/>
    <mergeCell ref="J66:J67"/>
    <mergeCell ref="H73:H74"/>
    <mergeCell ref="G55:G64"/>
    <mergeCell ref="AA66:AA70"/>
    <mergeCell ref="Z66:Z70"/>
    <mergeCell ref="Y66:Y70"/>
    <mergeCell ref="R91:R93"/>
    <mergeCell ref="G81:G84"/>
    <mergeCell ref="AA81:AA84"/>
    <mergeCell ref="J68:J70"/>
    <mergeCell ref="AB125:AB127"/>
    <mergeCell ref="G122:G123"/>
    <mergeCell ref="H122:H123"/>
    <mergeCell ref="Y120:Y123"/>
    <mergeCell ref="V122:V123"/>
    <mergeCell ref="G120:G121"/>
    <mergeCell ref="I120:I121"/>
    <mergeCell ref="AB120:AB123"/>
    <mergeCell ref="G87:G89"/>
    <mergeCell ref="H87:H89"/>
    <mergeCell ref="I87:I89"/>
    <mergeCell ref="C80:O80"/>
    <mergeCell ref="E125:E127"/>
    <mergeCell ref="F125:F127"/>
    <mergeCell ref="G125:G127"/>
    <mergeCell ref="H125:H127"/>
    <mergeCell ref="D122:D123"/>
    <mergeCell ref="E122:E123"/>
    <mergeCell ref="F122:F123"/>
    <mergeCell ref="C238:O238"/>
    <mergeCell ref="G191:G192"/>
    <mergeCell ref="I191:I192"/>
    <mergeCell ref="H193:H194"/>
    <mergeCell ref="H191:H192"/>
    <mergeCell ref="G165:G168"/>
    <mergeCell ref="M234:M237"/>
    <mergeCell ref="C197:C200"/>
    <mergeCell ref="D197:D200"/>
    <mergeCell ref="E197:E200"/>
    <mergeCell ref="C202:C206"/>
    <mergeCell ref="D202:D206"/>
    <mergeCell ref="E202:E206"/>
    <mergeCell ref="H202:H206"/>
    <mergeCell ref="B189:O189"/>
    <mergeCell ref="B181:B188"/>
    <mergeCell ref="B191:B195"/>
    <mergeCell ref="C185:C187"/>
    <mergeCell ref="F172:F174"/>
    <mergeCell ref="G172:G174"/>
    <mergeCell ref="H165:H168"/>
    <mergeCell ref="I165:I168"/>
    <mergeCell ref="J215:J218"/>
    <mergeCell ref="K215:K218"/>
    <mergeCell ref="J228:J231"/>
    <mergeCell ref="K228:K231"/>
    <mergeCell ref="M228:M231"/>
    <mergeCell ref="O228:O231"/>
    <mergeCell ref="J193:J194"/>
    <mergeCell ref="C232:O232"/>
    <mergeCell ref="B233:O233"/>
    <mergeCell ref="K193:K194"/>
    <mergeCell ref="A165:A190"/>
    <mergeCell ref="A191:A240"/>
    <mergeCell ref="B95:O95"/>
    <mergeCell ref="C100:O100"/>
    <mergeCell ref="C104:O104"/>
    <mergeCell ref="C108:O108"/>
    <mergeCell ref="C113:O113"/>
    <mergeCell ref="B114:O114"/>
    <mergeCell ref="C119:O119"/>
    <mergeCell ref="C124:O124"/>
    <mergeCell ref="C128:O128"/>
    <mergeCell ref="B163:O163"/>
    <mergeCell ref="C171:O171"/>
    <mergeCell ref="C175:O175"/>
    <mergeCell ref="C179:O179"/>
    <mergeCell ref="B165:B179"/>
    <mergeCell ref="G96:G98"/>
    <mergeCell ref="I197:I200"/>
    <mergeCell ref="I202:I206"/>
    <mergeCell ref="M96:M98"/>
    <mergeCell ref="O96:O98"/>
    <mergeCell ref="J96:J98"/>
    <mergeCell ref="K96:K98"/>
    <mergeCell ref="J101:J103"/>
    <mergeCell ref="K101:K103"/>
    <mergeCell ref="A131:A164"/>
    <mergeCell ref="B158:B162"/>
    <mergeCell ref="J197:J200"/>
    <mergeCell ref="K197:K200"/>
    <mergeCell ref="J202:J206"/>
    <mergeCell ref="B239:O239"/>
    <mergeCell ref="B234:B238"/>
    <mergeCell ref="B242:O242"/>
    <mergeCell ref="C213:O213"/>
    <mergeCell ref="B209:B213"/>
    <mergeCell ref="C219:O219"/>
    <mergeCell ref="B215:B219"/>
    <mergeCell ref="B221:B232"/>
    <mergeCell ref="K202:K206"/>
    <mergeCell ref="D193:D194"/>
    <mergeCell ref="E193:E194"/>
    <mergeCell ref="F193:F194"/>
    <mergeCell ref="G193:G194"/>
    <mergeCell ref="I193:I194"/>
    <mergeCell ref="F165:F168"/>
    <mergeCell ref="F169:F170"/>
    <mergeCell ref="B197:B206"/>
    <mergeCell ref="F197:F200"/>
    <mergeCell ref="G197:G200"/>
    <mergeCell ref="H197:H200"/>
    <mergeCell ref="C172:C174"/>
    <mergeCell ref="C176:C178"/>
    <mergeCell ref="G169:G170"/>
    <mergeCell ref="K172:K174"/>
    <mergeCell ref="J185:J187"/>
    <mergeCell ref="K185:K187"/>
    <mergeCell ref="H172:H174"/>
    <mergeCell ref="B240:O240"/>
    <mergeCell ref="C191:C195"/>
    <mergeCell ref="D195:O195"/>
    <mergeCell ref="O209:O212"/>
    <mergeCell ref="J225:J227"/>
    <mergeCell ref="K225:K227"/>
    <mergeCell ref="L225:L227"/>
    <mergeCell ref="N140:N143"/>
    <mergeCell ref="N145:N148"/>
    <mergeCell ref="AH209:AH212"/>
    <mergeCell ref="AG197:AG200"/>
    <mergeCell ref="AH197:AH200"/>
    <mergeCell ref="AH185:AH187"/>
    <mergeCell ref="Y185:Y187"/>
    <mergeCell ref="S209:S212"/>
    <mergeCell ref="T209:T212"/>
    <mergeCell ref="AB209:AB212"/>
    <mergeCell ref="Y151:Y155"/>
    <mergeCell ref="Y158:Y161"/>
    <mergeCell ref="S169:S170"/>
    <mergeCell ref="T169:T170"/>
    <mergeCell ref="Y169:Y170"/>
    <mergeCell ref="U167:U168"/>
    <mergeCell ref="V167:V168"/>
    <mergeCell ref="AC209:AC212"/>
    <mergeCell ref="Y209:Y212"/>
    <mergeCell ref="Z209:Z212"/>
    <mergeCell ref="AG209:AG212"/>
    <mergeCell ref="AH158:AH161"/>
    <mergeCell ref="AH151:AH155"/>
    <mergeCell ref="AB202:AB206"/>
    <mergeCell ref="AC202:AC206"/>
    <mergeCell ref="AE202:AE206"/>
    <mergeCell ref="AB197:AB200"/>
    <mergeCell ref="AA209:AA212"/>
    <mergeCell ref="S202:S206"/>
    <mergeCell ref="T202:T206"/>
    <mergeCell ref="AA202:AA206"/>
    <mergeCell ref="S151:S155"/>
    <mergeCell ref="AC55:AC64"/>
    <mergeCell ref="R109:R112"/>
    <mergeCell ref="AN81:AN84"/>
    <mergeCell ref="AN87:AN89"/>
    <mergeCell ref="AC28:AC32"/>
    <mergeCell ref="AE28:AE32"/>
    <mergeCell ref="AF28:AF32"/>
    <mergeCell ref="AG28:AG32"/>
    <mergeCell ref="AH28:AH32"/>
    <mergeCell ref="AI28:AI32"/>
    <mergeCell ref="AN101:AN103"/>
    <mergeCell ref="AN105:AN107"/>
    <mergeCell ref="S125:S127"/>
    <mergeCell ref="T125:T127"/>
    <mergeCell ref="AF131:AF134"/>
    <mergeCell ref="AG131:AG134"/>
    <mergeCell ref="AG145:AG148"/>
    <mergeCell ref="AH145:AH148"/>
    <mergeCell ref="AI145:AI148"/>
    <mergeCell ref="AJ145:AJ148"/>
    <mergeCell ref="S145:S148"/>
    <mergeCell ref="T145:T148"/>
    <mergeCell ref="Z145:Z148"/>
    <mergeCell ref="AA145:AA148"/>
    <mergeCell ref="AA109:AA112"/>
    <mergeCell ref="AB109:AB112"/>
    <mergeCell ref="AC109:AC112"/>
    <mergeCell ref="AC87:AC89"/>
    <mergeCell ref="S109:S112"/>
    <mergeCell ref="T109:T112"/>
    <mergeCell ref="AE131:AE134"/>
    <mergeCell ref="AA91:AA93"/>
    <mergeCell ref="K122:K123"/>
    <mergeCell ref="K92:K93"/>
    <mergeCell ref="N92:N93"/>
    <mergeCell ref="Q81:Q84"/>
    <mergeCell ref="R77:R79"/>
    <mergeCell ref="N96:N98"/>
    <mergeCell ref="L116:L118"/>
    <mergeCell ref="M116:M118"/>
    <mergeCell ref="O116:O118"/>
    <mergeCell ref="AI185:AI187"/>
    <mergeCell ref="AJ185:AJ187"/>
    <mergeCell ref="Z172:Z174"/>
    <mergeCell ref="AA172:AA174"/>
    <mergeCell ref="AB172:AB174"/>
    <mergeCell ref="AC172:AC174"/>
    <mergeCell ref="AC176:AC178"/>
    <mergeCell ref="AF215:AF218"/>
    <mergeCell ref="AB81:AB84"/>
    <mergeCell ref="W110:W112"/>
    <mergeCell ref="W160:W161"/>
    <mergeCell ref="W167:W168"/>
    <mergeCell ref="W199:W200"/>
    <mergeCell ref="W204:W205"/>
    <mergeCell ref="S81:S84"/>
    <mergeCell ref="Z109:Z112"/>
    <mergeCell ref="AC125:AC127"/>
    <mergeCell ref="AH77:AH79"/>
    <mergeCell ref="AB77:AB79"/>
    <mergeCell ref="Z77:Z79"/>
    <mergeCell ref="AJ115:AJ118"/>
    <mergeCell ref="L131:L134"/>
    <mergeCell ref="V147:V148"/>
    <mergeCell ref="AN3:AN6"/>
    <mergeCell ref="AN8:AN11"/>
    <mergeCell ref="AN13:AN16"/>
    <mergeCell ref="AN18:AN20"/>
    <mergeCell ref="AN22:AN25"/>
    <mergeCell ref="AN36:AN39"/>
    <mergeCell ref="AN41:AN43"/>
    <mergeCell ref="AN45:AN47"/>
    <mergeCell ref="AN55:AN64"/>
    <mergeCell ref="AN66:AN70"/>
    <mergeCell ref="AN72:AN74"/>
    <mergeCell ref="AN77:AN79"/>
    <mergeCell ref="AN50:AN51"/>
    <mergeCell ref="R7:AO7"/>
    <mergeCell ref="AO13:AO16"/>
    <mergeCell ref="R12:AO12"/>
    <mergeCell ref="R28:R35"/>
    <mergeCell ref="AA28:AA32"/>
    <mergeCell ref="AB28:AB32"/>
    <mergeCell ref="S66:S70"/>
    <mergeCell ref="R17:AO17"/>
    <mergeCell ref="AO18:AO20"/>
    <mergeCell ref="R21:AO21"/>
    <mergeCell ref="AO22:AO25"/>
    <mergeCell ref="R26:AO27"/>
    <mergeCell ref="V28:V32"/>
    <mergeCell ref="Y28:Y32"/>
    <mergeCell ref="Z28:Z32"/>
    <mergeCell ref="AF55:AF64"/>
    <mergeCell ref="AE55:AE64"/>
    <mergeCell ref="Y55:Y64"/>
    <mergeCell ref="AA55:AA64"/>
    <mergeCell ref="AN209:AN212"/>
    <mergeCell ref="AN215:AN218"/>
    <mergeCell ref="AN234:AN237"/>
    <mergeCell ref="AN145:AN148"/>
    <mergeCell ref="AN151:AN155"/>
    <mergeCell ref="AN158:AN161"/>
    <mergeCell ref="AN165:AN168"/>
    <mergeCell ref="AN169:AN170"/>
    <mergeCell ref="AN176:AN178"/>
    <mergeCell ref="AN182:AN183"/>
    <mergeCell ref="AN191:AN194"/>
    <mergeCell ref="AN197:AN200"/>
    <mergeCell ref="AN202:AN205"/>
    <mergeCell ref="AN172:AN174"/>
    <mergeCell ref="AN221:AN231"/>
    <mergeCell ref="AN185:AN187"/>
    <mergeCell ref="R156:AO157"/>
    <mergeCell ref="AO158:AO161"/>
    <mergeCell ref="R162:AO164"/>
    <mergeCell ref="AO165:AO168"/>
    <mergeCell ref="AO169:AO170"/>
    <mergeCell ref="R171:AO171"/>
    <mergeCell ref="AC197:AC200"/>
    <mergeCell ref="AE197:AE200"/>
    <mergeCell ref="T151:T155"/>
    <mergeCell ref="AI176:AI178"/>
    <mergeCell ref="AH165:AH168"/>
    <mergeCell ref="Y145:Y148"/>
    <mergeCell ref="X223:X224"/>
    <mergeCell ref="AD225:AD227"/>
    <mergeCell ref="AJ209:AJ212"/>
    <mergeCell ref="AE215:AE218"/>
    <mergeCell ref="AN28:AN31"/>
    <mergeCell ref="AO28:AO31"/>
    <mergeCell ref="G28:G31"/>
    <mergeCell ref="C45:C47"/>
    <mergeCell ref="C48:C49"/>
    <mergeCell ref="AO45:AO47"/>
    <mergeCell ref="R48:AO49"/>
    <mergeCell ref="B28:B49"/>
    <mergeCell ref="O28:O35"/>
    <mergeCell ref="P28:P35"/>
    <mergeCell ref="Q28:Q35"/>
    <mergeCell ref="T28:T35"/>
    <mergeCell ref="S28:S35"/>
    <mergeCell ref="L28:L35"/>
    <mergeCell ref="M28:M35"/>
    <mergeCell ref="N28:N35"/>
    <mergeCell ref="C28:C31"/>
    <mergeCell ref="D28:D35"/>
    <mergeCell ref="E28:E35"/>
    <mergeCell ref="F28:F35"/>
    <mergeCell ref="H28:H35"/>
    <mergeCell ref="I28:I35"/>
    <mergeCell ref="J28:J35"/>
    <mergeCell ref="K28:K35"/>
    <mergeCell ref="C41:C44"/>
    <mergeCell ref="R41:R43"/>
    <mergeCell ref="S41:S43"/>
    <mergeCell ref="T41:T43"/>
    <mergeCell ref="D48:O48"/>
    <mergeCell ref="P38:P39"/>
    <mergeCell ref="P45:P47"/>
    <mergeCell ref="Q45:Q47"/>
    <mergeCell ref="AN140:AN143"/>
    <mergeCell ref="AH115:AH118"/>
    <mergeCell ref="AI115:AI118"/>
    <mergeCell ref="AO50:AO51"/>
    <mergeCell ref="R52:AO54"/>
    <mergeCell ref="AO36:AO39"/>
    <mergeCell ref="R40:AO40"/>
    <mergeCell ref="AO41:AO43"/>
    <mergeCell ref="R44:AO44"/>
    <mergeCell ref="AO55:AO64"/>
    <mergeCell ref="R65:AO65"/>
    <mergeCell ref="AO105:AO107"/>
    <mergeCell ref="AO66:AO70"/>
    <mergeCell ref="R71:AO71"/>
    <mergeCell ref="AO72:AO74"/>
    <mergeCell ref="R75:AO76"/>
    <mergeCell ref="AO77:AO79"/>
    <mergeCell ref="R80:AO80"/>
    <mergeCell ref="AO81:AO84"/>
    <mergeCell ref="R85:AO86"/>
    <mergeCell ref="AO87:AO89"/>
    <mergeCell ref="R90:AO90"/>
    <mergeCell ref="AO91:AO93"/>
    <mergeCell ref="R94:AO95"/>
    <mergeCell ref="AO96:AO99"/>
    <mergeCell ref="R100:AO100"/>
    <mergeCell ref="AO101:AO103"/>
    <mergeCell ref="AM96:AM99"/>
    <mergeCell ref="AM101:AM103"/>
    <mergeCell ref="R104:AO104"/>
    <mergeCell ref="AN91:AN93"/>
    <mergeCell ref="AN96:AN99"/>
    <mergeCell ref="W223:W224"/>
    <mergeCell ref="W228:W231"/>
    <mergeCell ref="W236:W237"/>
    <mergeCell ref="AO172:AO174"/>
    <mergeCell ref="R175:AO175"/>
    <mergeCell ref="AO176:AO178"/>
    <mergeCell ref="R179:AO180"/>
    <mergeCell ref="AO181:AO183"/>
    <mergeCell ref="AO109:AO112"/>
    <mergeCell ref="R108:AO108"/>
    <mergeCell ref="R113:AO114"/>
    <mergeCell ref="AO115:AO118"/>
    <mergeCell ref="R119:AO119"/>
    <mergeCell ref="AO120:AO123"/>
    <mergeCell ref="R124:AO124"/>
    <mergeCell ref="AO125:AO127"/>
    <mergeCell ref="R128:AO130"/>
    <mergeCell ref="AO131:AO134"/>
    <mergeCell ref="R135:AO135"/>
    <mergeCell ref="AO136:AO138"/>
    <mergeCell ref="R139:AO139"/>
    <mergeCell ref="AO140:AO143"/>
    <mergeCell ref="R144:AO144"/>
    <mergeCell ref="AO145:AO148"/>
    <mergeCell ref="AO151:AO155"/>
    <mergeCell ref="R149:AO150"/>
    <mergeCell ref="AN109:AN112"/>
    <mergeCell ref="AN115:AN118"/>
    <mergeCell ref="AN120:AN123"/>
    <mergeCell ref="AN125:AN127"/>
    <mergeCell ref="AN131:AN134"/>
    <mergeCell ref="AN136:AN138"/>
  </mergeCells>
  <hyperlinks>
    <hyperlink ref="AO28" r:id="rId1" location="Top" display="https://community.secop.gov.co/Public/Tendering/ContractDetailView/Index?UniqueIdentifier=CO1.PCCNTR.5381416&amp;AwardContractDetailId=3704709&amp;IsFromMarketplace=False&amp;IsFromContractNotice=True&amp;isModal=true&amp;asPopupView=true#Top" xr:uid="{88B48E57-6232-4677-9AEB-D4C164531F7A}"/>
  </hyperlinks>
  <pageMargins left="0.23622047244094491" right="0.23622047244094491" top="0.74803149606299213" bottom="0.74803149606299213" header="0.31496062992125984" footer="0.31496062992125984"/>
  <pageSetup paperSize="5" scale="55" orientation="landscape" horizontalDpi="300" verticalDpi="300" r:id="rId2"/>
  <ignoredErrors>
    <ignoredError sqref="M15:M16" formulaRange="1"/>
    <ignoredError sqref="P80:Q80 Q100 P184:Q184" formula="1"/>
  </ignoredError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aaf40c8-81c6-413f-a54e-4f3ba72c52a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38E9E77A911AF4D860E469740F5FC2A" ma:contentTypeVersion="12" ma:contentTypeDescription="Crear nuevo documento." ma:contentTypeScope="" ma:versionID="3318078169f1140a0bd52379b6455c6e">
  <xsd:schema xmlns:xsd="http://www.w3.org/2001/XMLSchema" xmlns:xs="http://www.w3.org/2001/XMLSchema" xmlns:p="http://schemas.microsoft.com/office/2006/metadata/properties" xmlns:ns3="0aaf40c8-81c6-413f-a54e-4f3ba72c52ab" xmlns:ns4="adf28f68-8ea9-47f7-8092-a3bfb94cc09f" targetNamespace="http://schemas.microsoft.com/office/2006/metadata/properties" ma:root="true" ma:fieldsID="6e6c7fbacac66a760a9c1c3abb7b6003" ns3:_="" ns4:_="">
    <xsd:import namespace="0aaf40c8-81c6-413f-a54e-4f3ba72c52ab"/>
    <xsd:import namespace="adf28f68-8ea9-47f7-8092-a3bfb94cc09f"/>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af40c8-81c6-413f-a54e-4f3ba72c52a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f28f68-8ea9-47f7-8092-a3bfb94cc09f" elementFormDefault="qualified">
    <xsd:import namespace="http://schemas.microsoft.com/office/2006/documentManagement/types"/>
    <xsd:import namespace="http://schemas.microsoft.com/office/infopath/2007/PartnerControls"/>
    <xsd:element name="SharedWithUsers" ma:index="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Detalles de uso compartido" ma:internalName="SharedWithDetails" ma:readOnly="true">
      <xsd:simpleType>
        <xsd:restriction base="dms:Note">
          <xsd:maxLength value="255"/>
        </xsd:restriction>
      </xsd:simpleType>
    </xsd:element>
    <xsd:element name="SharingHintHash" ma:index="11"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31C8FD-6BAC-4585-93E7-16B1E659B5EA}">
  <ds:schemaRefs>
    <ds:schemaRef ds:uri="http://schemas.microsoft.com/office/2006/documentManagement/types"/>
    <ds:schemaRef ds:uri="http://purl.org/dc/elements/1.1/"/>
    <ds:schemaRef ds:uri="adf28f68-8ea9-47f7-8092-a3bfb94cc09f"/>
    <ds:schemaRef ds:uri="http://schemas.microsoft.com/office/2006/metadata/properties"/>
    <ds:schemaRef ds:uri="0aaf40c8-81c6-413f-a54e-4f3ba72c52ab"/>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1B474D7-9D93-476B-B65C-B602FA8955C2}">
  <ds:schemaRefs>
    <ds:schemaRef ds:uri="http://schemas.microsoft.com/sharepoint/v3/contenttype/forms"/>
  </ds:schemaRefs>
</ds:datastoreItem>
</file>

<file path=customXml/itemProps3.xml><?xml version="1.0" encoding="utf-8"?>
<ds:datastoreItem xmlns:ds="http://schemas.openxmlformats.org/officeDocument/2006/customXml" ds:itemID="{93ABED30-E3E0-4B05-AF76-FA1A1E6508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af40c8-81c6-413f-a54e-4f3ba72c52ab"/>
    <ds:schemaRef ds:uri="adf28f68-8ea9-47f7-8092-a3bfb94cc0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SEGUIMIENTO</vt:lpstr>
      <vt:lpstr>SEGUIMIENTO!Área_de_impresión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SEVERICHE MONROY</dc:creator>
  <cp:lastModifiedBy>luz marina severiche morroy</cp:lastModifiedBy>
  <cp:lastPrinted>2023-02-14T15:04:40Z</cp:lastPrinted>
  <dcterms:created xsi:type="dcterms:W3CDTF">2021-06-24T15:42:32Z</dcterms:created>
  <dcterms:modified xsi:type="dcterms:W3CDTF">2023-11-07T19:30:54Z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0x010100538E9E77A911AF4D860E469740F5FC2A</vt:lpwstr>
  </property>
</Properties>
</file>