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C:\Users\luzma\OneDrive\Escritorio\SEGUIMIENTOS PLANES DE ACCON A CORTE 30 DE 2023\"/>
    </mc:Choice>
  </mc:AlternateContent>
  <xr:revisionPtr revIDLastSave="0" documentId="8_{531142C4-5B0B-445F-BCB4-F7F5DAD1BF4F}" xr6:coauthVersionLast="47" xr6:coauthVersionMax="47" xr10:uidLastSave="{00000000-0000-0000-0000-000000000000}"/>
  <bookViews>
    <workbookView xWindow="0" yWindow="720" windowWidth="19200" windowHeight="10080" firstSheet="1" activeTab="1" xr2:uid="{00000000-000D-0000-FFFF-FFFF00000000}"/>
  </bookViews>
  <sheets>
    <sheet name="INSTRUCTIVO" sheetId="3" r:id="rId1"/>
    <sheet name="PLAN DE ACCIÓN" sheetId="1" r:id="rId2"/>
    <sheet name="CONTROL DE CAMBIOS "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38" i="1" l="1"/>
  <c r="BD38" i="1"/>
  <c r="BE35" i="1"/>
  <c r="BD35" i="1"/>
  <c r="BE31" i="1"/>
  <c r="BD31" i="1"/>
  <c r="BE28" i="1"/>
  <c r="BD28" i="1"/>
  <c r="BE27" i="1"/>
  <c r="BD27" i="1"/>
  <c r="BE26" i="1"/>
  <c r="BD26" i="1"/>
  <c r="BE25" i="1"/>
  <c r="BD25" i="1"/>
  <c r="BE21" i="1"/>
  <c r="BE24" i="1"/>
  <c r="BD24" i="1"/>
  <c r="BD21" i="1"/>
  <c r="BE15" i="1"/>
  <c r="BE13" i="1"/>
  <c r="BE12" i="1"/>
  <c r="BE11" i="1"/>
  <c r="BE10" i="1"/>
  <c r="BD13" i="1"/>
  <c r="BD12" i="1"/>
  <c r="BD11" i="1"/>
  <c r="BD10" i="1"/>
  <c r="BD9" i="1"/>
  <c r="BE20" i="1"/>
  <c r="BD20" i="1"/>
  <c r="BB26" i="1"/>
  <c r="BB28" i="1" s="1"/>
  <c r="BE9" i="1"/>
  <c r="AN23" i="1"/>
  <c r="AN21" i="1"/>
  <c r="AN24" i="1" s="1"/>
  <c r="AN15" i="1"/>
  <c r="AN12" i="1"/>
  <c r="AN11" i="1"/>
  <c r="AN9" i="1"/>
  <c r="AN20" i="1" s="1"/>
  <c r="AN27" i="1"/>
  <c r="AN26" i="1"/>
  <c r="AN25" i="1"/>
  <c r="AN28" i="1" s="1"/>
  <c r="AN30" i="1"/>
  <c r="AN29" i="1"/>
  <c r="AN31" i="1" s="1"/>
  <c r="AN33" i="1"/>
  <c r="AN32" i="1"/>
  <c r="AN35" i="1" s="1"/>
  <c r="AN36" i="1"/>
  <c r="AN37" i="1"/>
  <c r="AN38" i="1" l="1"/>
  <c r="BA38" i="1"/>
  <c r="BB38" i="1"/>
  <c r="BC38" i="1"/>
  <c r="BC35" i="1"/>
  <c r="BB35" i="1"/>
  <c r="BA35" i="1"/>
  <c r="BC31" i="1"/>
  <c r="BB31" i="1"/>
  <c r="BA31" i="1"/>
  <c r="BC28" i="1"/>
  <c r="BA28" i="1"/>
  <c r="BC24" i="1"/>
  <c r="BB24" i="1"/>
  <c r="BA24" i="1"/>
  <c r="BC20" i="1"/>
  <c r="BB20" i="1"/>
  <c r="BA20" i="1"/>
  <c r="AW20" i="1"/>
  <c r="AN39" i="1"/>
  <c r="Y36" i="1"/>
  <c r="Y38" i="1" s="1"/>
  <c r="X36" i="1"/>
  <c r="X38" i="1" s="1"/>
  <c r="Y35" i="1"/>
  <c r="X35" i="1"/>
  <c r="Y31" i="1"/>
  <c r="X31" i="1"/>
  <c r="Y25" i="1"/>
  <c r="Y28" i="1" s="1"/>
  <c r="X25" i="1"/>
  <c r="X28" i="1" s="1"/>
  <c r="Y24" i="1"/>
  <c r="Y39" i="1" s="1"/>
  <c r="X21" i="1"/>
  <c r="X12" i="1"/>
  <c r="X9" i="1"/>
  <c r="X24" i="1" s="1"/>
  <c r="X3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35"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xr:uid="{00000000-0006-0000-0000-000002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Usuario de Windows</author>
    <author>Luz Marlene Andrade</author>
    <author>JOHANA VIELLAR</author>
  </authors>
  <commentList>
    <comment ref="O7" authorId="0" shapeId="0" xr:uid="{00000000-0006-0000-0100-000001000000}">
      <text>
        <r>
          <rPr>
            <b/>
            <sz val="9"/>
            <color indexed="81"/>
            <rFont val="Tahoma"/>
            <family val="2"/>
          </rPr>
          <t>USUARIO:
1. BIEN
2. SERVICIO</t>
        </r>
        <r>
          <rPr>
            <sz val="9"/>
            <color indexed="81"/>
            <rFont val="Tahoma"/>
            <family val="2"/>
          </rPr>
          <t xml:space="preserve">
</t>
        </r>
      </text>
    </comment>
    <comment ref="Y7" authorId="1" shapeId="0" xr:uid="{00000000-0006-0000-0100-000002000000}">
      <text>
        <r>
          <rPr>
            <b/>
            <sz val="9"/>
            <color indexed="81"/>
            <rFont val="Tahoma"/>
            <family val="2"/>
          </rPr>
          <t xml:space="preserve">VALOR EN PORCENTAJE
</t>
        </r>
      </text>
    </comment>
    <comment ref="AH7" authorId="0" shapeId="0" xr:uid="{00000000-0006-0000-0100-000003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J7" authorId="0" shapeId="0" xr:uid="{00000000-0006-0000-0100-000004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X7" authorId="2" shapeId="0" xr:uid="{00000000-0006-0000-0100-000005000000}">
      <text>
        <r>
          <rPr>
            <b/>
            <sz val="9"/>
            <color indexed="81"/>
            <rFont val="Tahoma"/>
            <family val="2"/>
          </rPr>
          <t>Luz Marlene Andrade:</t>
        </r>
        <r>
          <rPr>
            <sz val="9"/>
            <color indexed="81"/>
            <rFont val="Tahoma"/>
            <family val="2"/>
          </rPr>
          <t xml:space="preserve">
1. Recursos Propios - ICLD
2. SGP
3. Donaciones
</t>
        </r>
      </text>
    </comment>
    <comment ref="BH7" authorId="3" shapeId="0" xr:uid="{00000000-0006-0000-0100-000006000000}">
      <text>
        <r>
          <rPr>
            <sz val="9"/>
            <color indexed="81"/>
            <rFont val="Tahoma"/>
            <family val="2"/>
          </rPr>
          <t xml:space="preserve">VER ANEXO 1
</t>
        </r>
      </text>
    </comment>
    <comment ref="BI7" authorId="3" shapeId="0" xr:uid="{00000000-0006-0000-0100-000007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<sst xmlns="http://schemas.openxmlformats.org/spreadsheetml/2006/main" count="475" uniqueCount="293">
  <si>
    <t>INSTRUCTIVO PARA EL DILIGENCIAMIENTO DEL PLAN DE ACCION VIGENCIA 2023</t>
  </si>
  <si>
    <t>PLANTEAMIENTO ESTRATÉGICO PLAN DE DESARROLLO</t>
  </si>
  <si>
    <t>Objetivo de Desarrollo Sostenible</t>
  </si>
  <si>
    <t>Colocar en esta casilla el ODS con que se articula el programa de su competencia, lo encuentra en el acuerdo 027 PDD Salvemos Juntos a Cartagena</t>
  </si>
  <si>
    <t>PILAR</t>
  </si>
  <si>
    <t xml:space="preserve">Colocar en esta casilla el Pilar con el que se articula el programa de su competencia en el PDD Salvemos juntos a Cartagena. </t>
  </si>
  <si>
    <t>LINEA ESTRATEGICA</t>
  </si>
  <si>
    <t>Colocar en esta casilla la linea estrategica  con el que se articula el programa de su competencia en el PDD Salvemos juntos a Cartagena.  Cada producto formulado en el plan de accion debera asociasrse a un objetivo institucional.</t>
  </si>
  <si>
    <t>INDICADOR DE BIENESTAR</t>
  </si>
  <si>
    <t>Colocar en esta casilla es el indicador definido para cumplir la meta de bienestar en el plan de desarrollo, acuerdo 027 Salvemos Juntos a Cartagena</t>
  </si>
  <si>
    <t>LINEA BASE INDICADOR DE BIENESTAR A 2019</t>
  </si>
  <si>
    <t>Colocar en esta casilla el valor que se encuentra en el acuerdo 027 como punto de partida para definir el alcance de la meta de bienestar .</t>
  </si>
  <si>
    <t>DESCRIPCION META DE BIENESTAR 2020-2023</t>
  </si>
  <si>
    <t xml:space="preserve">Colocar en esta casilla  lo que persigue el indicador en el cuatrenio, se encuentra plasmado en el acuerdo 027 salvemos junstos a Cartagena. </t>
  </si>
  <si>
    <t xml:space="preserve"> META DE BIENESTAR 2020-2023</t>
  </si>
  <si>
    <t>Colocar en esta casilla la  cuantificación numérica o porcentual de la meta de bienestar.</t>
  </si>
  <si>
    <t>UNIDAD DE MEDIDA META DE BIENESTAR</t>
  </si>
  <si>
    <t>Colocar en esta casilla la  cifra numérica o porcentual nominativo de la meta.</t>
  </si>
  <si>
    <t>PROGRAMACION META BIENESTAR 2023</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</si>
  <si>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</si>
  <si>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</si>
  <si>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</si>
  <si>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INDICADOR DE PRODUCTO SEGÚN PDD</t>
  </si>
  <si>
    <t>Colocar en este casilla  el indicador definido para cumplir la meta en el plan de desarrollo según el acuerdo 027 PDD Salvemos juntos a Cartagena.</t>
  </si>
  <si>
    <t>UNIDAD DE MEDIDA DEL INDICADOR DE PRODUCTO</t>
  </si>
  <si>
    <t>Colocar en esta casilla la expresion fisica con que se mostrara el resultado de la meta propuesta ejemplo, numero, porcentaje, kilometro.</t>
  </si>
  <si>
    <t>LINEA BASE 2019 
SEGUN PDD</t>
  </si>
  <si>
    <t xml:space="preserve">Colocar en esta casilla el valor que se encuentra en el acuerdo 027 como punto de partida para definir el alcance de la meta producto.  </t>
  </si>
  <si>
    <t>DESCRIPCION DE LA META PRODUCTO 2020-2023</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</si>
  <si>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</si>
  <si>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</si>
  <si>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</si>
  <si>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ENTREGABLE
INDICADOR DE PRODUCTO SEGÚN CATALOGO DE PRODUCTO</t>
  </si>
  <si>
    <t>Colocar en esta casilla el producto que se pretende alcanzar identificado en el PDD, homologado al catalogo de productos del DNP.</t>
  </si>
  <si>
    <t>VALOR DE LA META PRODUCTO 2020-2023</t>
  </si>
  <si>
    <t>Colocar en esta casilla el numero de la meta a alcanzar al finalizar el cuatrienio, este se encuentra inmerso en la descripcion de la meta producto  identificado en el PDD.</t>
  </si>
  <si>
    <t>PROGRAMACIÓN META PRODUCTO A 2023</t>
  </si>
  <si>
    <t>Colocar en esta casilla , la cantidad de la meta propuesta para la actual vigencia, relacionada con el plan indicativo.</t>
  </si>
  <si>
    <t>ACUMULADO DE META PRODUCTO 2020- 2022</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</si>
  <si>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</si>
  <si>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</si>
  <si>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</si>
  <si>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</si>
  <si>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</si>
  <si>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</si>
  <si>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</si>
  <si>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</si>
  <si>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</si>
  <si>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</si>
  <si>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</si>
  <si>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</si>
  <si>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PROYECTO DE INVERSIÓN</t>
  </si>
  <si>
    <t>Colocar en esta casilla el nombre del proyecto a partir del cual se desarrollara el programa con el que se articula.</t>
  </si>
  <si>
    <t>CÓDIGO DE PROYECTO BPIN</t>
  </si>
  <si>
    <t>Colocar en esta casilla el numero BPIN del proyecto a partir del cual se desarrollara el programa con el que se articula.</t>
  </si>
  <si>
    <t>OBJETIVO DEL PROYECTO</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</si>
  <si>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</si>
  <si>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</si>
  <si>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</si>
  <si>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ENTREGABLE</t>
  </si>
  <si>
    <t>Colocar en esta casilla el producto resultante de cada actividad de proyecto a relizar</t>
  </si>
  <si>
    <t xml:space="preserve">PROGRAMACION NUMERICA DE LA ACTIVIDAD PROYECTO 2023
</t>
  </si>
  <si>
    <t>Colocar en esta casilla el numero o pocentaje que se pretende alcanzar con cada actividad del proyecto durante la vigencia.</t>
  </si>
  <si>
    <t>PONDERACION DE LAS ACTIVIDADES (HITOS) DE PROYECTO</t>
  </si>
  <si>
    <t>Colocar en esta casilla el valor porcentual de cada actividad que llevara a conseguir el 100% de la meta propuesta.</t>
  </si>
  <si>
    <t>FECHA DE INICIO DE LA ACTIVIDAD O ENTREGABLE</t>
  </si>
  <si>
    <t>Colocar en esta casilla la fecha de inicio de la actividad en la vigencia 2023</t>
  </si>
  <si>
    <t>FECHA DE TERMINACIÓN DEL ENTREGABLE</t>
  </si>
  <si>
    <t>Colocar en esta casilla la fecha de terminacion  de la actividad en la vigencia 2023</t>
  </si>
  <si>
    <t>TIEMPO DE EJECUCIÓN
(número de días)</t>
  </si>
  <si>
    <t>Colocar en esta casilla el numero de dias que requiere el desarrollo de la actividad en la vigencia 2023</t>
  </si>
  <si>
    <t>PROGRAMACIÓN PRESUPUESTAL</t>
  </si>
  <si>
    <t>BENEFICIARIOS PROGRAMADOS</t>
  </si>
  <si>
    <t>Colocar en esta casilla el numero de personas en la ciudad programadas para recibir beneficio de la actividad programada en el proyecto</t>
  </si>
  <si>
    <t>BENEFICIARIOS CUBIERTOS</t>
  </si>
  <si>
    <t>Colocar en esta casilla el numero de personas en la ciudad que realmente recibieron el beneficio de la actividad programada en el proyecto.  Esta casilla se diligencia con el reporte del trimestre</t>
  </si>
  <si>
    <t>DEPENDENCIA RESPONSABLE</t>
  </si>
  <si>
    <t xml:space="preserve">Nombre de la dependencian responsable </t>
  </si>
  <si>
    <t>NOMBRE DEL RESPONSABLE</t>
  </si>
  <si>
    <t>Nombre de la personaa encargada de supervisar las actividades del proyecto encaminadas a conseguir la meta propuesta.</t>
  </si>
  <si>
    <t>FUENTE DE FINANCIACIÓN</t>
  </si>
  <si>
    <t>Nombre de la fuente de recursos con lo que financiara la actividad</t>
  </si>
  <si>
    <t>PLAN GENERAL DE COMPRAS</t>
  </si>
  <si>
    <t>APROPIACIÓN INICIAL
(en pesos)</t>
  </si>
  <si>
    <t>Valor numerico en pesos  del Plan Operativo anual de inversion asignado al rubro presupuestal.</t>
  </si>
  <si>
    <t>FUENTE PRESUPUESTAL</t>
  </si>
  <si>
    <t xml:space="preserve">Nombre de la fuente origen de los recursos
1. Recursos Propios - ICLD
2. SGP
3. Donaciones
</t>
  </si>
  <si>
    <t>RUBRO PRESUPUESTAL</t>
  </si>
  <si>
    <t>Mencionar el rubro del presupuesto que abarca el sector de su competencia.</t>
  </si>
  <si>
    <t>CODIGO RUBRO PRESUPUESTAL</t>
  </si>
  <si>
    <t>Mencionar el Código numérico que identifica el concepto del Gasto (Funcionamiento, Deuda Inversión) y el cual es definido en el Decreto de Liquidación.</t>
  </si>
  <si>
    <t>¿REQUIERE CONTRATACIÓN?</t>
  </si>
  <si>
    <t>En esta casilla colocar si es necesaria la contratacion</t>
  </si>
  <si>
    <t>DESCRIPCION DE PROCESO DE CONTRATACIÓN</t>
  </si>
  <si>
    <t>Si es necesario la contrtacion descripcion el medio por el cual se hará</t>
  </si>
  <si>
    <t>MODALIDAD DE SELECCIÓN</t>
  </si>
  <si>
    <t>Mencionar la modalidad de contratacion selecionada. Licitacion Publica, concurso de meritos, selección abreviada, minima cuatia, contrtacion directa.</t>
  </si>
  <si>
    <t>FUENTE DE RECURSOS</t>
  </si>
  <si>
    <t>CADA FUENTE ASIGNADA POR EL ACUERDO DE PRESUPUESTO</t>
  </si>
  <si>
    <t>FECHA DE INICIO DE CONTRATACIÓN</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</si>
  <si>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</si>
  <si>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</si>
  <si>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</si>
  <si>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</si>
  <si>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</si>
  <si>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</si>
  <si>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</si>
  <si>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</si>
  <si>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</si>
  <si>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</si>
  <si>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</si>
  <si>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</si>
  <si>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</si>
  <si>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</si>
  <si>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</si>
  <si>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</si>
  <si>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</si>
  <si>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 </t>
  </si>
  <si>
    <t xml:space="preserve">ARTICULACION </t>
  </si>
  <si>
    <t>POLICA DE ADMINISTRACION DE RIESGOS</t>
  </si>
  <si>
    <t xml:space="preserve">PROGRAMA </t>
  </si>
  <si>
    <t xml:space="preserve">DENOMINACION DEL PRODUCTO
</t>
  </si>
  <si>
    <t>ACUMULADO DE META PRODUCTO MARZO 2023</t>
  </si>
  <si>
    <t>ACUMULADO DE META PRODUCTO JUNIO 2023</t>
  </si>
  <si>
    <t>ACUMULADO DE META PRODUCTO SEPTIEMBRE 2023</t>
  </si>
  <si>
    <t>% AVANCE ACTIVIDAD</t>
  </si>
  <si>
    <t>Avance meta producto en el cuatrienio (%)</t>
  </si>
  <si>
    <t>ACTIVIDADES DE PROYECTO DE INVERSION VIABILIZADAS EN SUIFP
( HITOS )</t>
  </si>
  <si>
    <t>AVANCE ACTIVIDAD
MARZO 2023</t>
  </si>
  <si>
    <t>AVANCE ACTIVIDAD
JUNIO 2023</t>
  </si>
  <si>
    <t>AVANCE ACTIVIDAD
SEPT 2023</t>
  </si>
  <si>
    <t>APROPIACIÓNDEFINITIVA
(en pesos)</t>
  </si>
  <si>
    <t>EJECUCION PRESUPUESTAL COMPROMISOS</t>
  </si>
  <si>
    <t>EJECUCION PRESUPUESTAL GIROS</t>
  </si>
  <si>
    <t>EJECUCION PRESUPUESTALCOMPROMISOS</t>
  </si>
  <si>
    <t>1. BIEN</t>
  </si>
  <si>
    <t>2- SERVICIO</t>
  </si>
  <si>
    <t>Ciudades y asentamientos humanos inclusivos, seguros y
sostenibles. Pilar CARTAGENA RESILIENTE generará las condiciones para un territorio
ordenado, planificado y en armonía con el ambiente por ello desde el habita!, los servicios
públicos, y las infraestructuras se consolidarán los barrios o asentamientos humanos que
se encuentra por fuera de las condiciones óptimas del desarrollo de la ciudad.</t>
  </si>
  <si>
    <t>CARTAGENA RESILIENTE</t>
  </si>
  <si>
    <t>DESARROLLO URBANO</t>
  </si>
  <si>
    <t>% DE COBERTURA DE VIAS URBANAS Y RURALES PARA EL TRANSPORTE Y LA MOVILIDAD CONSTRUIDAS, REHABILITADAS O MEJORADAS EN LA CIUDAD DE CARTAGENA</t>
  </si>
  <si>
    <t>LLEVAR AL 74% EL PORCENTAJE DE COBERTURA DE LAS VIAS URBANAS Y RURALES</t>
  </si>
  <si>
    <t>PORCENTAJE</t>
  </si>
  <si>
    <t>CARTAGENA SE MUEVE</t>
  </si>
  <si>
    <t>KILOMETROS CARRIL DE VIAS URBANAS Y RURALES CONSTRUIDOS, REHABILITADOS Y/O MEJORADOS</t>
  </si>
  <si>
    <t>KILOMETROS CARRIL</t>
  </si>
  <si>
    <t>CONSTRUIR, REHABILITAR Y/O MEJROAR 32 KILOMETROS CARRIL URBANAS Y RURALES</t>
  </si>
  <si>
    <t>X</t>
  </si>
  <si>
    <t>GESTION CON VALORES PARA RESULTADOS</t>
  </si>
  <si>
    <t>1-SERVICIO AL CIUDADANO.                                               2- FORTALECIMIENTO INSTITUCIONAL Y SIMPLIFICACIÓN DE PROCESOS</t>
  </si>
  <si>
    <t>GESTIÓN DE PROYECTOS DE OBRAS PUBLICAS</t>
  </si>
  <si>
    <t>Promover, planear, recaudar las contribuciones por valorización, ejecutar los procesos de contratación de obras civiles, en las áreas de malla vial, puentes, canales, cuerpos de agua,  centros de salud  de afrodescendientes  y apoyo técnico en la construcción de parques, instituciones educativas y edificaciones en general en el Distrito de cartagena, para satisfacer las necesidades de la ciudadania cartagenera y mejorar su calidad de vida.</t>
  </si>
  <si>
    <t>ESTUDIOS Y DISEÑOS CONSTRUCCION, MEJORAMIENTO Y REHABILITACION DE VIAS PARA EL TRANSPORTE Y LA MOVILIDAD EN EL DISTRITO DE CARTAGENA</t>
  </si>
  <si>
    <t>MEJORAR LOS NIVELES DE MOVILIDAD EN EL TRÁNSITO VEHICULAR EN EL DISTRITO DE CARTAGENA DE INDIAS.</t>
  </si>
  <si>
    <t>REALIZAR MEJORAMIENTO, CONSTRUCCION, REHABILITACION DE VIAS PARA OBRAS DEL SECTOR TRANSPORTE EN EL DISTRITO DE CARTAGENA DE INDIAS</t>
  </si>
  <si>
    <t>VIAS</t>
  </si>
  <si>
    <t>ENERO</t>
  </si>
  <si>
    <t>DICIEMBRE</t>
  </si>
  <si>
    <t>SECRETARIA DE INFRAESTRUCTURA</t>
  </si>
  <si>
    <t>LUIS ALBERTO VILLADIEGO CARCAMO</t>
  </si>
  <si>
    <t>INVERSION</t>
  </si>
  <si>
    <t>ICLD</t>
  </si>
  <si>
    <t>ESTUDIOS Y DISEÑOS, CONSTRUCCION, MEJORAMIENTO Y
REHABILITACION DE VIAS PARA EL TRANSPORTE Y LA
MOVILIDAD EN EL DISTRITO DE CARTAGENA DE INDIAS</t>
  </si>
  <si>
    <t>02-001-06-00-00-00-179-202</t>
  </si>
  <si>
    <t>SI</t>
  </si>
  <si>
    <t>CONTRATACION DE OBRA DE MALLA VIAL, EJECUCION E INTERVERVENCION DEL CONTRATO DENOMINADO FASE III</t>
  </si>
  <si>
    <t>NA</t>
  </si>
  <si>
    <t>REHABILITACION DE LA MALLA BIAL FASE III</t>
  </si>
  <si>
    <t>1) Posibilidad de pérdida económica y reputacional  por no realizar un cronograma de actividades, debido a la falta de planificación de las obras                                                               2) Posibilidad de pérdida económica y reputacional por falta de supervisiones adecuadas, debido a que no se cuenta con los profesionales suficientes e idóneos para la supervisión de las obras.</t>
  </si>
  <si>
    <t>1) Hacer seguimiento a las metas proyectadas en el plan de desarrollo, cada vez que se vayan a publicar los procesos a contratar. En caso que estos procesos no estén incluidos dentro de las metas,no se publican hasta que el líder del proceso gestione la consecución de los recursos para su ejecución. Este seguimiento se evidencia en el plan de acción.                                                                                                                                                                                                                                                                                                                                                           2) Fortalecer el grupo de profesionales de la SID, previo análisis de los requerimientos y disponibilidades,cada vez que se requiera. Nombrando  profesionales idoneos y suficientes, que cumplan con los requisitos necesarios para realizar la supervisión de las obras. Con este grupo de profesionales se van a realizar las supervisones de las obras una manera eficiente y efectiva, y que estas cumplan con lo pactado en el contrato de obra. En caso que los postulantes no cumplan con los requisitos necesarios  , no se contratará. Esto se puede evidenciar con los certificados de estudios y los certificados de experiencia profesional,presentados por el postulante, actas de supervisiones de las obras si son contratados, actas de inicio, actas de finalización</t>
  </si>
  <si>
    <t>REALIZAR ESTUDIOS Y DISEÑOS DE INGENIERIA</t>
  </si>
  <si>
    <t>ESTUDIOS DE PREINVERSION</t>
  </si>
  <si>
    <t>TASA AEROPORTUARIA - SACSA</t>
  </si>
  <si>
    <t>02-183-06-00-00-00-179-202</t>
  </si>
  <si>
    <t>ELABORACION DE DE ESTUDIO</t>
  </si>
  <si>
    <t>CALLE 30C ENTRE CARRERAS 71 Y 78 (SHOPPING CENTER LA PLAZUELA) DEL DISTRITO DE CARTAGENA DE INDIAS</t>
  </si>
  <si>
    <t>NUMEROS DE ESTUDIOS, DISEÑOS E INGENIERIAS DE DETALLE DE LOS TRAMOS FALTANTES CON RESPECTO AL TOTAL</t>
  </si>
  <si>
    <t xml:space="preserve">UNIDAD </t>
  </si>
  <si>
    <t>ELABORAR 8 ESTUDIOS, DISEÑOS DE INGENIERIA DE DETALLES DE LOS TRAMOS FALTANTES</t>
  </si>
  <si>
    <t>PERSONAL DE APOYO</t>
  </si>
  <si>
    <t>REALIZAR APOYO LOGISTICO</t>
  </si>
  <si>
    <t>AVANCE DEL PROYECTO ESTUDIOS Y DISEÑOS CONSTRUCCION, MEJORAMIENTO Y REHABILITACION DE VIAS PARA EL TRANSPORTE Y LA MOVILIDAD EN EL DISTRITO DE CARTAGENA DEL PROGRAMA CARTAGENA SE MUEVE</t>
  </si>
  <si>
    <t>AVANCE PRESUPUESTAL DEL PROYECTO</t>
  </si>
  <si>
    <t>NUMEROS DE OBRAS CONTINGENTES DERIVADAS DE SENTENCIAS JUDICIALES Y OBRAS DE EMERGENCIA EN INFRAESTRUCTURA DIFERENTES A VIAS CONTRUIDAS</t>
  </si>
  <si>
    <t>UNIDAD</t>
  </si>
  <si>
    <t>N/D</t>
  </si>
  <si>
    <t xml:space="preserve">REALIZAR HASTA 8 OBRAS CONTINGENTES  DERIVADAS DE SENTENCIAS JUDICIALES Y OBRAS DE EMERGENCIA EN INFRAESTRUCTURA DIFERENTES A VIAS </t>
  </si>
  <si>
    <t>ESTUDIOS TECNICOS, DISEÑOS Y OBRAS CONTINGENTES DERIVADAS DE SENTENCIAS JUDICIALES Y OBRAS DE EMERGENCIA EN INFRESTRUCTURA DIFERENTES A VIAS EN EL DISTRITO DE CARTAGENA DE INDIAS</t>
  </si>
  <si>
    <t>REALIZAR INVERSIÓN EN OBRAS DE INFRAESTRUCTURA CONTINGENTES Y DE EMERGENCIA DERIVADAS DE SENTENCIAS JUDICIALES DIFERENTES A VÍAS EN EL DISTRITO DE CARTAGENA DE INDIAS.</t>
  </si>
  <si>
    <t>REALIZAR OBRAS DE INFRAESTRUCTURA DE SENTENCIAS JUDICIALES DIFERENTES A VIAS</t>
  </si>
  <si>
    <t>OBRA</t>
  </si>
  <si>
    <t>ESTUDIOS TECNICOS, DISEÑOS Y OBRAS CONTINGENTES
DERIVADAS DE SENTENCIAS JUDICIALES Y OBRAS DE
EMERGENCIA EN INFRAESTRUCTURA DIFERENTES A VIAS EN
EL DISTRITO DE CARTAGENA DE INDIAS</t>
  </si>
  <si>
    <t>02-001-06-00-00-00-351-202</t>
  </si>
  <si>
    <t>CONTRATAR PERSONAL DE APOYO</t>
  </si>
  <si>
    <t>AVANCE DEL PROGRAMA CARTAGENA SE MUEVE</t>
  </si>
  <si>
    <t>AVANCE  DEL PROYECTO ESTUDIOS TECNICOS, DISEÑOS Y OBRAS CONTINGENTES DERIVADAS DE SENTENCIAS JUDICIALES Y OBRAS DE EMERGENCIA EN INFRESTRUCTURA DIFERENTES A VIAS EN EL DISTRITO DE CARTAGENA DE INDIAS DEL PROGRAMA CARTAGENA SE MUEVE</t>
  </si>
  <si>
    <t>% ESTUDIOS Y DISEÑOS DE LA INGENIERIA DE DETALLE DE LOS CANALES DE LA CIUDAD</t>
  </si>
  <si>
    <t>AUMENTAR EN UN 7.5% HASTA ALCANZAR EL 12.3% DE CONSTRUCCION DE CANALES PLUVIALES DE LA CIUDAD</t>
  </si>
  <si>
    <t>SISTEMA HIDRICO Y PLAN MAESTRO DE ALCANTARILLADO PLUVIAL EN LA CIUDAD PARA SALVAR EL HABITAD</t>
  </si>
  <si>
    <t>METROS CUBICOS DE RESIDUOS SOLIDOS RETIRADOS DE LOS CANALES PLUVIALES RETIDADOS ANUALMENTE</t>
  </si>
  <si>
    <t>METROS CUBICOS</t>
  </si>
  <si>
    <t>226.297.1 METROS CUBICOS</t>
  </si>
  <si>
    <t>RETIRAR 520.212 METROS CUBICOS DE RESIDUOS SOLIDOS DE LOS CANALES PLUVIALES</t>
  </si>
  <si>
    <t>CONSTRUCCION RECTIFICACION Y RECUPERACION DEL SISTEMA HIDRICO Y PLAN MAESTRO DE ALCANTARILLADO PLUVIAL PARA
SALVAR EL HABITAT EN EL DISTRITO DE CARTAGENA DE INDIAS</t>
  </si>
  <si>
    <t>MEJORAR LA CAPACIDAD HIDRICA Y DISMINUIR LOS ALTOS NIVELES DE CONTAMINACIÓN DEL SISTEMA HIDRICO Y CANALES PLUVIALES DEL DISTRITO DE CARTAGENA DE INDIAS</t>
  </si>
  <si>
    <t>REALIZAR LIMPIEZA INICIAL DE CANALES Y DISPOSICION DE MATERIAL EN RELLENO SANITARIO</t>
  </si>
  <si>
    <t>LIMPIEZA</t>
  </si>
  <si>
    <t>CONSTRUCCION, RECTIFICACION Y RECUPERACION DEL SISTEMA HIDRICO Y PLAN MAESTRO DE ALCANTARILLADO PLUVIAL PARA SALVAR EL HABITAT EN EL DISTRITO DE CARTAGENA DE INDIAS</t>
  </si>
  <si>
    <t>02-001-06-00-00-00-232-202</t>
  </si>
  <si>
    <t>KILOMETROS LINEALES DE CANALES PLUVIALES CONSTRUIDOS O RECTIFICADOS</t>
  </si>
  <si>
    <t>KILOMETROS LINEALES</t>
  </si>
  <si>
    <t>10,25 KM LINEALES</t>
  </si>
  <si>
    <t>CONSTRUIR Y/O RECTIFICAR 6.3 KM, HASTA ALCALZAR 10.3 KILOMETROS LINEALES DE CANALES</t>
  </si>
  <si>
    <t>4.5</t>
  </si>
  <si>
    <t>REALIZAR REHABILITACION Y/O RECTIFICACION DE LOS CANALES DEL
DISTRITO DE CARTAGENA DE INDIAS.</t>
  </si>
  <si>
    <t>CANAL RECTIFICADO</t>
  </si>
  <si>
    <t>VINCULAR PERSONAL DE APOYO</t>
  </si>
  <si>
    <t>DIVIDENDOS SOCIEDAD PORTUARIA</t>
  </si>
  <si>
    <t>02-138-06-00-00-00-232-202</t>
  </si>
  <si>
    <t>AVANCE DEL PROGRAMA SISTEMA HIDRICO Y PLAN MAESTRO DE ALCANTARILLADO PLUVIAL EN LA CIUDAD PARA SALVAR EL HABITAD</t>
  </si>
  <si>
    <t>AVANCE DEL PROYECTO  CONSTRUCCION RECTIFICACION Y RECUPERACION DEL SISTEMA HIDRICO Y PLAN MAESTRO DE ALCANTARILLADO PLUVIAL PARA
SALVAR EL HABITAT EN EL DISTRITO DE CARTAGENA DE INDIAS</t>
  </si>
  <si>
    <t>CONSTUCCION DE CANALES DE LA CIUDAD</t>
  </si>
  <si>
    <t>AUMENTAR EN UN 9% HASTA ALCANZAR EL 48% DELOS ESTUDIOS Y DISEÑOS DE LA INGENIERIA DE DETALLE DE LOS CANALES DE LA CIUDAD</t>
  </si>
  <si>
    <t>PROGRAMA INTEGRAL DE CAÑOS, LAGOS Y CIENAGAS DE CARTAGENA</t>
  </si>
  <si>
    <t>AVANZAR EN LA EJECUCION DE LA ETAPA 1 DEL PROGRAMA INTEGRAL DE CANALES, CAÑOS, LAGOS, LAGUNAS Y CIENAGAS DE CARTAGENA</t>
  </si>
  <si>
    <t>0% EJECUCION</t>
  </si>
  <si>
    <t>EJECUCION 20% DE LA ETAPA 1 (CON IMPACTO DE INDICADORES COMO METROS LINEALES DE CAÑOS Y LAGUNAS INTERVENIDOS CON RELIMPIAS Y DRAGADOS; RUTA DE TRANSPORTE ACUATICO IMPLEMENTADA; M2 DE ESPACIO PUBLICO Y METROS LINEALES DE VIAS Y PUENTES INTERVENIDOS Y/O GENERADOS; ESTUDIO SOCIECONOMICOS DEL TERRITORIO)</t>
  </si>
  <si>
    <t>RECUPERACION Y APROVECHAMIENTO INTEGRAL DEL SISTEMA INTEGRAL DE CAÑOS, LAGOS Y CIENAGAS DEL DISTRITO DE CARTAGENA DE INDIAS</t>
  </si>
  <si>
    <t>APROVECHAR DE MANERA EFICIENTE LOS CUERPOS DE AGUA (CAÑOS, LAGOS Y CIÉNAGAS DEL DISTRITO DE CARTAGENA.</t>
  </si>
  <si>
    <t>EJECUTAR EL 20% DE LA ETAPA 1 DEL PROGRAMA</t>
  </si>
  <si>
    <t>20% ETAPA 1</t>
  </si>
  <si>
    <t>RECUPERACION Y APROVECHAMIENTO INTEGRAL DEL SISTEMA
INTEGRAL DE CAÑOS, LAGOS Y CIENAGAS DEL DISTRITO DE
CARTAGENA DE INDIAS</t>
  </si>
  <si>
    <t>02-001-06-00-00-00-234-202</t>
  </si>
  <si>
    <t>02-138-06-00-00-00-234-202</t>
  </si>
  <si>
    <t>AVANCE DEL PROGRAMA  INTEGRAL DE CAÑOS, LAGOS Y CIENAGAS DE CARTAGENA</t>
  </si>
  <si>
    <t>AVANCE DEL PROYECTO RECUPERACION Y APROVECHAMIENTO INTEGRAL DEL SISTEMA INTEGRAL DE CAÑOS, LAGOS Y CIENAGAS DEL DISTRITO DE CARTAGENA DE INDIAS</t>
  </si>
  <si>
    <t>SALVEMOS JUNTOS NUESTRO PATRIMONIO NATURAL</t>
  </si>
  <si>
    <t>PLAN DE ORDENAMIENTO TERRITORIAL</t>
  </si>
  <si>
    <t>EJECUTAR 100% LAS ESTRATEGIAS DEL PLAN DE NORMALIZACION URBANISTICA</t>
  </si>
  <si>
    <t>ORDENACIÓN TERRITORIAL, RECUPERACIÓN SOCIAL, AMBIENTAL Y URBANA DE LA CIÉNAGA DE LA VIRGEN</t>
  </si>
  <si>
    <t>ESTUDIOS Y DISEÑOS AJUSTADOS PARA LA CONSTRUCCION DEL TRAMO ESTE DE LA VIA PERIMETRAL CON CALLES DE SERVICIO Y ACCESO</t>
  </si>
  <si>
    <t>3.4 KILOMETROS CONSTRUIDOS</t>
  </si>
  <si>
    <t>ESTUDIOS Y DISEÑOS AJUSTADOS PARA LA CONSTRUCCION 14,2 KM DEL TRAMO ESTE DE LA VIA PERIMETRAL CON CALLES DE SERVICIO Y ACCESO</t>
  </si>
  <si>
    <t>ELABORACIÓN DE ESTUDIOS Y DISEÑOS AJUSTADOS DE LA VÍA PERIMETRAL EN EL MARCO DEL PROGRAMA ORDENACIÓN TERRITORIAL Y RECUPERACIÓN SOCIAL, AMBIENTAL Y URBANA DE LA CIÉNAGA DE LA VIRGEN, EN EL DISTRITO DE CARTAGENA DE INDIAS.</t>
  </si>
  <si>
    <t>Mejorar las condiciones para el desarrollo urbano, turístico, social y la recuperación ambiental del borde de la Ciénaga de la Virgen.</t>
  </si>
  <si>
    <t xml:space="preserve">*REALIZAE ESTUDIOS TECNICOS -   REALIZAR DISEÑOS.                                                     </t>
  </si>
  <si>
    <t>ELABORACIÓN DE ESTUDIOS Y DISEÑOS AJUSTADOS DE LA VÍA
PERIMETRAL EN EL MARCO DEL PROGRAMA ORDENACIÓN
TERRITORIAL Y RECUPERACIÓN SOCIAL AMBIENTAL Y URBANA
DE LA CIÉNAGA DE LA VIRGEN EN EL DISTRITO DE CARTAGENA
DE INDIAS</t>
  </si>
  <si>
    <t>02-001-06-00-00-00-308-202</t>
  </si>
  <si>
    <t>KILOMETROS DE CANBALES SECUNDARIOS REHABILITADOS</t>
  </si>
  <si>
    <t>KILOMETROS DE CANALES</t>
  </si>
  <si>
    <t>REHABILITAR 3,5 KILOMETROS CANALES SECUNDARIOS</t>
  </si>
  <si>
    <t>3.5</t>
  </si>
  <si>
    <t>DISEÑOS</t>
  </si>
  <si>
    <t>02-138-06-00-00-00-308-202</t>
  </si>
  <si>
    <t>KILOMETROS DE CANALES BAJO CALLE CONSTRUIDOS</t>
  </si>
  <si>
    <t>CONSTRUIR 7 KILOMETROS DE CANALES BAJO CALLE</t>
  </si>
  <si>
    <t>AVANCE DEL PROGRAMA ORDENACIÓN TERRITORIAL, RECUPERACIÓN SOCIAL, AMBIENTAL Y URBANA DE LA CIÉNAGA DE LA VIRGEN</t>
  </si>
  <si>
    <t>AVANCE DEL PROYECTO ELABORACIÓN DE ESTUDIOS Y DISEÑOS AJUSTADOS DE LA VÍA PERIMETRAL EN EL MARCO DEL PROGRAMA ORDENACIÓN TERRITORIAL Y RECUPERACIÓN SOCIAL, AMBIENTAL Y URBANA DE LA CIÉNAGA DE LA VIRGEN, EN EL DISTRITO DE CARTAGENA DE INDIAS.</t>
  </si>
  <si>
    <t>EJE TRANSVERSAL: CARTAGENA CON ATENCION Y GARANTIA DE DERECHOS A POBLACIÓN DIFERENCIAL.</t>
  </si>
  <si>
    <t>PORCENTAJE DE LA POBLACION AFRO, NEGRA, RAIZAL, PALENQUERA E INDIGENA QUE HABIATA EL DISTRITO DE CARTAGENA CON RECONOCIMIENTO DE SUS DERECHOS, DIVERSIDAD ETNICA Y CULTURAL COMO UN PRINCIPIO FUNDAMENTAL DEL ESTADO SOCIAL Y DEMOCRATICO DE DERECHO.</t>
  </si>
  <si>
    <t>ND</t>
  </si>
  <si>
    <t>LOGRAR QUE EL 100% LA POBLACION AFRO, NEGRA, RAIZAL, PALENQUERA E INDIGENA QUE HABIATA EL DISTRITO DE CARTAGENA CON RECONOCIMIENTO DE SUS DERECHOS, DIVERSIDAD ETNICA Y CULTURAL COMO UN PRINCIPIO FUNDAMENTAL DEL ESTADO SOCIAL Y DEMOCRATICO DE DERECHO.</t>
  </si>
  <si>
    <t>PROMOCION, PREVENCION Y ATENCION EN SALUD PARA LA POBLACIÓN NEGRA, AFROCOLOMBIANA, RAIZAL Y PALENQUERA EN EL DISTRITO DE CARTAGENA</t>
  </si>
  <si>
    <t>ADECUACION DE CENTROS DE SALUD COMUNIDAD ETNICA</t>
  </si>
  <si>
    <t>ADECUACION DE 26 CENTROS DE SALUD EN TERRIORIOS DE CONSEJOS COMUNITARIOS</t>
  </si>
  <si>
    <t>ADECUACION DE CENTROS DE SALUD PARA LA POBLACIÓN NEGRA, AFROCOLOMBIANA, RAIZAL Y PALENQUERA EN EL DISTRITO DE CARTAGENA DE INDIAS</t>
  </si>
  <si>
    <t>ADECUACIÓN DE CENTROS DE SALUD PARA LA POBLACIÓN NEGRA, AFROCOLOMBIANA, RAIZAL Y PALENQUERA EN EL DISTRITO DE CARTAGENA DE INDIAS</t>
  </si>
  <si>
    <t>*REALIZAR PRELIMINARES *REALIZAR MURO DE CERRAMIENTO POSTERIOR Y LATERAL DERECHO.</t>
  </si>
  <si>
    <t>ADECUACIONES</t>
  </si>
  <si>
    <t>ADECUACIÓN DE CENTROS DE SALUD PARA LA POBLACIÓN
NEGRA AFROCOLOMBIANA RAIZAL Y PALENQUERA EN EL
DISTRITO DE CARTAGENA DE INDIAS</t>
  </si>
  <si>
    <t>02-001-06-00-00-00-141-202</t>
  </si>
  <si>
    <t>02-138-06-00-00-00-141-202</t>
  </si>
  <si>
    <t>AVANCE DEL PROGRAMA PROMOCION, PREVENCION Y ATENCION EN SALUD PARA LA POBLACIÓN NEGRA, AFROCOLOMBIANA, RAIZAL Y PALENQUERA EN EL DISTRITO DE CARTAGENA</t>
  </si>
  <si>
    <t>AVANCE DEL PROYECTO ADECUACION DE CENTROS DE SALUD PARA LA POBLACIÓN NEGRA, AFROCOLOMBIANA, RAIZAL Y PALENQUERA EN EL DISTRITO DE CARTAGENA DE INDIAS</t>
  </si>
  <si>
    <t>AVANCE DEL PLAN DE DESARROLLO A SEPT 2023</t>
  </si>
  <si>
    <t>AVANCE PLAN DE ACCION SEPT 2023</t>
  </si>
  <si>
    <t>CONTROL DE CAMBIOS</t>
  </si>
  <si>
    <t>FECHA</t>
  </si>
  <si>
    <t>DESCRIPCIÓN DEL CAMBIO</t>
  </si>
  <si>
    <t>VERSIÓN</t>
  </si>
  <si>
    <t>Diciembre 29-2022</t>
  </si>
  <si>
    <t>Diseño y Elaboración del formato de captura de información para reporte de avance de plan de desarrollo vigencia 2023</t>
  </si>
  <si>
    <t>1.0</t>
  </si>
  <si>
    <t>CARGO</t>
  </si>
  <si>
    <t>NOMBRE</t>
  </si>
  <si>
    <t>FIRMA</t>
  </si>
  <si>
    <t>ELABORÓ</t>
  </si>
  <si>
    <t>Profesional Especializado codigo 222 grado 41</t>
  </si>
  <si>
    <t>María Bernarda Pérez Carmona</t>
  </si>
  <si>
    <t>REVISÓ</t>
  </si>
  <si>
    <t>Secretario de Planeación Distrital</t>
  </si>
  <si>
    <t>Franklin Amador Hawkins</t>
  </si>
  <si>
    <t>APROBÓ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</si>
</sst>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_-;\-&quot;$&quot;\ * #,##0_-;_-&quot;$&quot;\ * &quot;-&quot;_-;_-@_-"/>
    <numFmt numFmtId="165" formatCode="_-&quot;$&quot;\ * #,##0.00_-;\-&quot;$&quot;\ * #,##0.00_-;_-&quot;$&quot;\ * &quot;-&quot;??_-;_-@_-"/>
    <numFmt numFmtId="166" formatCode="_-&quot;$&quot;* #,##0.00_-;\-&quot;$&quot;* #,##0.00_-;_-&quot;$&quot;* &quot;-&quot;??_-;_-@_-"/>
    <numFmt numFmtId="167" formatCode="0;[Red]0"/>
    <numFmt numFmtId="168" formatCode="&quot;$&quot;\ #,##0.00"/>
    <numFmt numFmtId="169" formatCode="0.0%"/>
    <numFmt numFmtId="170" formatCode="0.000%"/>
  </numFmts>
  <fonts count="45" x14ac:knownFonts="1">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sz val="14"/>
      <color theme="1"/>
      <name val="Calibri"/>
      <family val="2"/>
      <scheme val="minor"/>
    </font>
    <font>
      <sz val="11"/>
      <color theme="1" tint="4.9989318521683403E-2"/>
      <name val="Calibri"/>
      <family val="2"/>
      <scheme val="minor"/>
    </font>
    <font>
      <sz val="12"/>
      <color theme="1" tint="4.9989318521683403E-2"/>
      <name val="Calibri"/>
      <family val="2"/>
      <scheme val="minor"/>
    </font>
    <font>
      <sz val="11"/>
      <color theme="1" tint="4.9989318521683403E-2"/>
      <name val="Arial"/>
      <family val="2"/>
    </font>
    <font>
      <sz val="1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b/>
      <sz val="20"/>
      <color rgb="FFFF0000"/>
      <name val="Calibri"/>
      <family val="2"/>
      <scheme val="minor"/>
    </font>
    <font>
      <sz val="10"/>
      <name val="Arial"/>
      <family val="2"/>
    </font>
    <font>
      <b/>
      <sz val="12"/>
      <color theme="1"/>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b/>
      <sz val="11"/>
      <name val="Calibri"/>
      <family val="2"/>
      <scheme val="minor"/>
    </font>
    <font>
      <sz val="9"/>
      <color theme="1"/>
      <name val="Calibri"/>
      <family val="2"/>
      <scheme val="minor"/>
    </font>
    <font>
      <sz val="9"/>
      <color theme="1" tint="4.9989318521683403E-2"/>
      <name val="Calibri"/>
      <family val="2"/>
      <scheme val="minor"/>
    </font>
    <font>
      <sz val="9"/>
      <color theme="1" tint="4.9989318521683403E-2"/>
      <name val="Arial"/>
      <family val="2"/>
    </font>
    <font>
      <sz val="8"/>
      <color theme="1"/>
      <name val="Arial"/>
      <family val="2"/>
    </font>
    <font>
      <sz val="8"/>
      <name val="Calibri"/>
      <family val="2"/>
      <scheme val="minor"/>
    </font>
    <font>
      <sz val="9"/>
      <name val="Calibri"/>
      <family val="2"/>
      <scheme val="minor"/>
    </font>
    <font>
      <sz val="11"/>
      <color theme="1"/>
      <name val="Calibri"/>
      <family val="2"/>
      <scheme val="minor"/>
    </font>
    <font>
      <b/>
      <sz val="11"/>
      <color rgb="FFFF0000"/>
      <name val="Calibri"/>
      <family val="2"/>
      <scheme val="minor"/>
    </font>
    <font>
      <b/>
      <sz val="12"/>
      <color rgb="FFFF0000"/>
      <name val="Calibri"/>
      <family val="2"/>
      <scheme val="minor"/>
    </font>
    <font>
      <b/>
      <sz val="14"/>
      <color rgb="FFFF0000"/>
      <name val="Calibri"/>
      <family val="2"/>
      <scheme val="minor"/>
    </font>
    <font>
      <b/>
      <sz val="16"/>
      <color rgb="FFFF0000"/>
      <name val="Calibri"/>
      <family val="2"/>
      <scheme val="minor"/>
    </font>
    <font>
      <b/>
      <sz val="24"/>
      <color rgb="FFFF0000"/>
      <name val="Calibri"/>
      <family val="2"/>
      <scheme val="minor"/>
    </font>
    <font>
      <b/>
      <sz val="12"/>
      <color rgb="FFFF0000"/>
      <name val="Arial"/>
      <family val="2"/>
    </font>
    <font>
      <b/>
      <sz val="14"/>
      <color rgb="FFFF0000"/>
      <name val="Arial"/>
      <family val="2"/>
    </font>
    <font>
      <sz val="12"/>
      <color rgb="FFFF0000"/>
      <name val="Calibri"/>
      <family val="2"/>
      <scheme val="minor"/>
    </font>
    <font>
      <sz val="12"/>
      <color theme="1"/>
      <name val="Calibri"/>
      <family val="2"/>
      <scheme val="minor"/>
    </font>
    <font>
      <sz val="11"/>
      <color rgb="FFFF0000"/>
      <name val="Calibri"/>
      <family val="2"/>
      <scheme val="minor"/>
    </font>
  </fonts>
  <fills count="8">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theme="0"/>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7">
    <xf numFmtId="0" fontId="0" fillId="0" borderId="0"/>
    <xf numFmtId="0" fontId="14" fillId="2" borderId="0" applyNumberFormat="0" applyBorder="0" applyProtection="0">
      <alignment horizontal="center" vertical="center"/>
    </xf>
    <xf numFmtId="49" fontId="15" fillId="0" borderId="0" applyFill="0" applyBorder="0" applyProtection="0">
      <alignment horizontal="left" vertical="center"/>
    </xf>
    <xf numFmtId="3" fontId="15" fillId="0" borderId="0" applyFill="0" applyBorder="0" applyProtection="0">
      <alignment horizontal="right" vertical="center"/>
    </xf>
    <xf numFmtId="0" fontId="17" fillId="0" borderId="0"/>
    <xf numFmtId="166" fontId="34" fillId="0" borderId="0" applyFont="0" applyFill="0" applyBorder="0" applyAlignment="0" applyProtection="0"/>
    <xf numFmtId="9" fontId="34" fillId="0" borderId="0" applyFont="0" applyFill="0" applyBorder="0" applyAlignment="0" applyProtection="0"/>
  </cellStyleXfs>
  <cellXfs count="313">
    <xf numFmtId="0" fontId="0" fillId="0" borderId="0" xfId="0"/>
    <xf numFmtId="0" fontId="6" fillId="0" borderId="0" xfId="0" applyFont="1"/>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pplyAlignment="1">
      <alignment horizontal="center"/>
    </xf>
    <xf numFmtId="1" fontId="0" fillId="0" borderId="0" xfId="0" applyNumberFormat="1" applyAlignment="1">
      <alignment horizontal="center" vertical="center"/>
    </xf>
    <xf numFmtId="0" fontId="9" fillId="0" borderId="0" xfId="0" applyFont="1" applyAlignment="1">
      <alignment horizontal="center"/>
    </xf>
    <xf numFmtId="0" fontId="10" fillId="0" borderId="0" xfId="0" applyFont="1" applyAlignment="1">
      <alignment horizontal="center" vertical="center" wrapText="1"/>
    </xf>
    <xf numFmtId="167" fontId="6" fillId="0" borderId="0" xfId="0" applyNumberFormat="1" applyFont="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18" fillId="0" borderId="1" xfId="4" applyFont="1" applyBorder="1" applyAlignment="1">
      <alignment horizontal="left" vertical="center"/>
    </xf>
    <xf numFmtId="0" fontId="20" fillId="0" borderId="10" xfId="4" applyFont="1" applyBorder="1" applyAlignment="1">
      <alignment horizontal="center" vertical="center"/>
    </xf>
    <xf numFmtId="14" fontId="20" fillId="0" borderId="2" xfId="4" applyNumberFormat="1" applyFont="1" applyBorder="1"/>
    <xf numFmtId="0" fontId="20" fillId="0" borderId="15" xfId="4" applyFont="1" applyBorder="1" applyAlignment="1">
      <alignment horizontal="center" vertical="center"/>
    </xf>
    <xf numFmtId="14" fontId="20" fillId="0" borderId="16" xfId="4" applyNumberFormat="1" applyFont="1" applyBorder="1"/>
    <xf numFmtId="0" fontId="20" fillId="0" borderId="11" xfId="4" applyFont="1" applyBorder="1" applyAlignment="1">
      <alignment horizontal="center" vertical="center"/>
    </xf>
    <xf numFmtId="14" fontId="0" fillId="0" borderId="1" xfId="0" applyNumberFormat="1" applyBorder="1" applyAlignment="1">
      <alignment horizontal="center" vertical="center"/>
    </xf>
    <xf numFmtId="0" fontId="20" fillId="0" borderId="10" xfId="4" applyFont="1" applyBorder="1"/>
    <xf numFmtId="0" fontId="20" fillId="0" borderId="11" xfId="4" applyFont="1" applyBorder="1"/>
    <xf numFmtId="0" fontId="19" fillId="4" borderId="12" xfId="4" applyFont="1" applyFill="1" applyBorder="1" applyAlignment="1">
      <alignment horizontal="center" vertical="center"/>
    </xf>
    <xf numFmtId="0" fontId="19" fillId="4" borderId="9" xfId="4" applyFont="1" applyFill="1" applyBorder="1" applyAlignment="1">
      <alignment horizontal="center" vertical="center"/>
    </xf>
    <xf numFmtId="0" fontId="0" fillId="0" borderId="0" xfId="0" applyAlignment="1">
      <alignment vertical="center"/>
    </xf>
    <xf numFmtId="0" fontId="19" fillId="4" borderId="14" xfId="4" applyFont="1" applyFill="1" applyBorder="1" applyAlignment="1">
      <alignment vertical="center"/>
    </xf>
    <xf numFmtId="0" fontId="19" fillId="4" borderId="10" xfId="4" applyFont="1" applyFill="1" applyBorder="1" applyAlignment="1">
      <alignment horizontal="center" vertical="center"/>
    </xf>
    <xf numFmtId="0" fontId="6" fillId="0" borderId="0" xfId="0" applyFont="1" applyAlignment="1">
      <alignment horizontal="center" vertical="center" wrapText="1"/>
    </xf>
    <xf numFmtId="0" fontId="3" fillId="3" borderId="0" xfId="0" applyFont="1" applyFill="1" applyAlignment="1">
      <alignment horizontal="center" vertical="center" wrapText="1"/>
    </xf>
    <xf numFmtId="0" fontId="22" fillId="5" borderId="0" xfId="0" applyFont="1" applyFill="1" applyAlignment="1">
      <alignment horizontal="center"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0" fillId="0" borderId="1" xfId="0" applyBorder="1"/>
    <xf numFmtId="0" fontId="23" fillId="0" borderId="1" xfId="0" applyFont="1" applyBorder="1" applyAlignment="1">
      <alignment horizontal="left" vertical="center"/>
    </xf>
    <xf numFmtId="0" fontId="19" fillId="4" borderId="13" xfId="4" applyFont="1" applyFill="1" applyBorder="1" applyAlignment="1">
      <alignment horizontal="center" vertical="center"/>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19" fillId="4" borderId="16" xfId="4" applyFont="1" applyFill="1" applyBorder="1" applyAlignment="1">
      <alignment vertical="center"/>
    </xf>
    <xf numFmtId="0" fontId="19" fillId="4" borderId="14" xfId="4" applyFont="1" applyFill="1" applyBorder="1" applyAlignment="1">
      <alignment horizontal="center" vertical="center"/>
    </xf>
    <xf numFmtId="0" fontId="3"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1" xfId="0" applyBorder="1" applyAlignment="1">
      <alignment horizontal="center" vertical="center" wrapText="1"/>
    </xf>
    <xf numFmtId="0" fontId="28" fillId="0" borderId="1" xfId="0" applyFont="1" applyBorder="1" applyAlignment="1">
      <alignment horizontal="center" vertical="center" wrapText="1"/>
    </xf>
    <xf numFmtId="0" fontId="28" fillId="0" borderId="8" xfId="0" applyFont="1" applyBorder="1" applyAlignment="1">
      <alignment horizontal="center" vertical="center"/>
    </xf>
    <xf numFmtId="0" fontId="28" fillId="0" borderId="8"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0" xfId="0" applyFont="1" applyAlignment="1">
      <alignment horizontal="center" vertical="center"/>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28" fillId="6" borderId="1" xfId="0" applyFont="1" applyFill="1" applyBorder="1" applyAlignment="1">
      <alignment horizontal="center" vertical="center" wrapText="1"/>
    </xf>
    <xf numFmtId="0" fontId="28" fillId="6" borderId="1" xfId="0" applyFont="1" applyFill="1" applyBorder="1" applyAlignment="1">
      <alignment vertical="center" wrapText="1"/>
    </xf>
    <xf numFmtId="0" fontId="33" fillId="0" borderId="1" xfId="0" applyFont="1" applyBorder="1" applyAlignment="1">
      <alignment vertical="center" wrapText="1"/>
    </xf>
    <xf numFmtId="168" fontId="0" fillId="0" borderId="0" xfId="0" applyNumberFormat="1"/>
    <xf numFmtId="0" fontId="17" fillId="0" borderId="1" xfId="0" applyFont="1" applyBorder="1" applyAlignment="1">
      <alignment horizontal="center" vertical="center" wrapText="1"/>
    </xf>
    <xf numFmtId="0" fontId="0" fillId="0" borderId="1" xfId="0" applyBorder="1" applyAlignment="1">
      <alignment horizontal="center" vertical="center"/>
    </xf>
    <xf numFmtId="0" fontId="33" fillId="6" borderId="1" xfId="0" applyFont="1" applyFill="1" applyBorder="1" applyAlignment="1">
      <alignment horizontal="center" vertical="center" wrapText="1"/>
    </xf>
    <xf numFmtId="0" fontId="0" fillId="6" borderId="0" xfId="0" applyFill="1"/>
    <xf numFmtId="0" fontId="28" fillId="6" borderId="8" xfId="0" applyFont="1" applyFill="1" applyBorder="1" applyAlignment="1">
      <alignment horizontal="center" vertical="center" wrapText="1"/>
    </xf>
    <xf numFmtId="0" fontId="32" fillId="0" borderId="8" xfId="0" applyFont="1" applyBorder="1" applyAlignment="1">
      <alignment horizontal="center" vertical="center" wrapText="1"/>
    </xf>
    <xf numFmtId="0" fontId="33" fillId="0" borderId="8" xfId="0" applyFont="1" applyBorder="1" applyAlignment="1">
      <alignment horizontal="center" vertical="center" wrapText="1"/>
    </xf>
    <xf numFmtId="0" fontId="33" fillId="6" borderId="8" xfId="0" applyFont="1" applyFill="1" applyBorder="1" applyAlignment="1">
      <alignment horizontal="center" vertical="center" wrapText="1"/>
    </xf>
    <xf numFmtId="0" fontId="0" fillId="0" borderId="8" xfId="0" applyBorder="1" applyAlignment="1">
      <alignment horizontal="center" vertical="center"/>
    </xf>
    <xf numFmtId="0" fontId="11" fillId="6" borderId="1" xfId="0" applyFont="1" applyFill="1" applyBorder="1" applyAlignment="1">
      <alignment horizontal="center" vertical="center" wrapText="1"/>
    </xf>
    <xf numFmtId="3" fontId="28" fillId="0" borderId="1" xfId="0" applyNumberFormat="1" applyFont="1" applyBorder="1" applyAlignment="1">
      <alignment horizontal="center" vertical="center" wrapText="1"/>
    </xf>
    <xf numFmtId="9" fontId="33" fillId="0" borderId="1" xfId="0" applyNumberFormat="1" applyFont="1" applyBorder="1" applyAlignment="1">
      <alignment horizontal="center" vertical="center" wrapText="1"/>
    </xf>
    <xf numFmtId="0" fontId="2" fillId="0" borderId="4" xfId="0" applyFont="1" applyBorder="1" applyAlignment="1">
      <alignment horizontal="center" vertical="center"/>
    </xf>
    <xf numFmtId="9" fontId="32" fillId="0" borderId="1" xfId="0" applyNumberFormat="1" applyFont="1" applyBorder="1" applyAlignment="1">
      <alignment horizontal="center" vertical="center" wrapText="1"/>
    </xf>
    <xf numFmtId="9" fontId="33" fillId="6" borderId="1" xfId="0" applyNumberFormat="1" applyFont="1" applyFill="1" applyBorder="1" applyAlignment="1">
      <alignment horizontal="center" vertical="center" wrapText="1"/>
    </xf>
    <xf numFmtId="9" fontId="28" fillId="6" borderId="1" xfId="0" applyNumberFormat="1" applyFont="1" applyFill="1" applyBorder="1" applyAlignment="1">
      <alignment horizontal="center" vertical="center" wrapText="1"/>
    </xf>
    <xf numFmtId="0" fontId="27" fillId="0" borderId="1" xfId="0" applyFont="1" applyBorder="1" applyAlignment="1">
      <alignment horizontal="center" vertical="center" wrapText="1"/>
    </xf>
    <xf numFmtId="9" fontId="23" fillId="0" borderId="1" xfId="0" applyNumberFormat="1" applyFont="1" applyBorder="1" applyAlignment="1">
      <alignment horizontal="center" vertical="center"/>
    </xf>
    <xf numFmtId="0" fontId="23" fillId="0" borderId="22" xfId="0" applyFont="1" applyBorder="1" applyAlignment="1">
      <alignment horizontal="center" vertical="center" wrapText="1"/>
    </xf>
    <xf numFmtId="0" fontId="23"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9" xfId="0" applyFont="1" applyBorder="1" applyAlignment="1">
      <alignment horizontal="center" vertical="center" wrapText="1"/>
    </xf>
    <xf numFmtId="0" fontId="0" fillId="0" borderId="19" xfId="0" applyBorder="1" applyAlignment="1">
      <alignment horizontal="center" vertical="center" wrapText="1"/>
    </xf>
    <xf numFmtId="0" fontId="0" fillId="0" borderId="22" xfId="0" applyBorder="1" applyAlignment="1">
      <alignment horizontal="center" vertical="center" wrapText="1"/>
    </xf>
    <xf numFmtId="0" fontId="0" fillId="0" borderId="3" xfId="0" applyBorder="1" applyAlignment="1">
      <alignment horizontal="center" vertical="center" wrapText="1"/>
    </xf>
    <xf numFmtId="0" fontId="28" fillId="0" borderId="22" xfId="0" applyFont="1" applyBorder="1" applyAlignment="1">
      <alignment horizontal="center" vertical="center"/>
    </xf>
    <xf numFmtId="165" fontId="23" fillId="0" borderId="3"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32" fillId="0" borderId="3" xfId="0" applyFont="1" applyBorder="1" applyAlignment="1">
      <alignment horizontal="center" vertical="center" wrapText="1"/>
    </xf>
    <xf numFmtId="0" fontId="28" fillId="6" borderId="3" xfId="0" applyFont="1" applyFill="1" applyBorder="1" applyAlignment="1">
      <alignment horizontal="center" vertical="center" wrapText="1"/>
    </xf>
    <xf numFmtId="0" fontId="32" fillId="0" borderId="24" xfId="0" applyFont="1" applyBorder="1" applyAlignment="1">
      <alignment horizontal="center" vertical="center" wrapText="1"/>
    </xf>
    <xf numFmtId="0" fontId="28" fillId="6" borderId="24" xfId="0" applyFont="1" applyFill="1" applyBorder="1" applyAlignment="1">
      <alignment horizontal="center" vertical="center" wrapText="1"/>
    </xf>
    <xf numFmtId="168" fontId="33" fillId="0" borderId="22" xfId="0" applyNumberFormat="1" applyFont="1" applyBorder="1" applyAlignment="1">
      <alignment horizontal="center" vertical="center" wrapText="1"/>
    </xf>
    <xf numFmtId="168" fontId="32" fillId="0" borderId="25" xfId="0" applyNumberFormat="1" applyFont="1" applyBorder="1" applyAlignment="1">
      <alignment horizontal="center" vertical="center" wrapText="1"/>
    </xf>
    <xf numFmtId="168" fontId="28" fillId="6" borderId="3" xfId="0" applyNumberFormat="1" applyFont="1" applyFill="1" applyBorder="1" applyAlignment="1">
      <alignment horizontal="center" vertical="center" wrapText="1"/>
    </xf>
    <xf numFmtId="9" fontId="28" fillId="0" borderId="22" xfId="6" applyFont="1" applyBorder="1" applyAlignment="1">
      <alignment horizontal="center" vertical="center" wrapText="1"/>
    </xf>
    <xf numFmtId="9" fontId="37" fillId="0" borderId="3" xfId="6" applyFont="1" applyBorder="1" applyAlignment="1">
      <alignment horizontal="center" vertical="center" wrapText="1"/>
    </xf>
    <xf numFmtId="169" fontId="28" fillId="0" borderId="1" xfId="6" applyNumberFormat="1" applyFont="1" applyBorder="1" applyAlignment="1">
      <alignment horizontal="center" vertical="center" wrapText="1"/>
    </xf>
    <xf numFmtId="9" fontId="43" fillId="0" borderId="1" xfId="6" applyFont="1" applyBorder="1" applyAlignment="1">
      <alignment horizontal="center" vertical="center" wrapText="1"/>
    </xf>
    <xf numFmtId="9" fontId="28" fillId="0" borderId="22" xfId="0" applyNumberFormat="1" applyFont="1" applyBorder="1" applyAlignment="1">
      <alignment horizontal="center" vertical="center" wrapText="1"/>
    </xf>
    <xf numFmtId="9" fontId="36" fillId="0" borderId="22" xfId="0" applyNumberFormat="1" applyFont="1" applyBorder="1" applyAlignment="1">
      <alignment horizontal="center" vertical="center" wrapText="1"/>
    </xf>
    <xf numFmtId="9" fontId="42" fillId="0" borderId="3" xfId="0" applyNumberFormat="1" applyFont="1" applyBorder="1" applyAlignment="1">
      <alignment horizontal="center" vertical="center" wrapText="1"/>
    </xf>
    <xf numFmtId="9" fontId="28" fillId="0" borderId="1" xfId="0" applyNumberFormat="1" applyFont="1" applyBorder="1" applyAlignment="1">
      <alignment horizontal="center" vertical="center" wrapText="1"/>
    </xf>
    <xf numFmtId="9" fontId="35" fillId="0" borderId="1" xfId="0" applyNumberFormat="1" applyFont="1" applyBorder="1" applyAlignment="1">
      <alignment horizontal="center" vertical="center" wrapText="1"/>
    </xf>
    <xf numFmtId="0" fontId="28" fillId="7" borderId="1" xfId="0" applyFont="1" applyFill="1" applyBorder="1" applyAlignment="1">
      <alignment horizontal="center" vertical="center" wrapText="1"/>
    </xf>
    <xf numFmtId="0" fontId="28" fillId="7" borderId="22" xfId="0" applyFont="1" applyFill="1" applyBorder="1" applyAlignment="1">
      <alignment horizontal="center" vertical="center" wrapText="1"/>
    </xf>
    <xf numFmtId="9" fontId="35" fillId="0" borderId="1" xfId="6" applyFont="1" applyBorder="1" applyAlignment="1">
      <alignment horizontal="center" vertical="center"/>
    </xf>
    <xf numFmtId="10" fontId="35" fillId="0" borderId="1" xfId="6" applyNumberFormat="1" applyFont="1" applyBorder="1" applyAlignment="1">
      <alignment horizontal="center" vertical="center"/>
    </xf>
    <xf numFmtId="166" fontId="0" fillId="0" borderId="1" xfId="5" applyFont="1" applyBorder="1" applyAlignment="1">
      <alignment horizontal="left" wrapText="1"/>
    </xf>
    <xf numFmtId="166" fontId="35" fillId="0" borderId="24" xfId="0" applyNumberFormat="1" applyFont="1" applyBorder="1" applyAlignment="1">
      <alignment horizontal="center" vertical="center" wrapText="1"/>
    </xf>
    <xf numFmtId="166" fontId="0" fillId="0" borderId="3" xfId="0" applyNumberFormat="1" applyBorder="1" applyAlignment="1">
      <alignment horizontal="center" vertical="center" wrapText="1"/>
    </xf>
    <xf numFmtId="166" fontId="17" fillId="0" borderId="1" xfId="0" applyNumberFormat="1" applyFont="1" applyBorder="1" applyAlignment="1">
      <alignment horizontal="center" vertical="center" wrapText="1"/>
    </xf>
    <xf numFmtId="166" fontId="23" fillId="0" borderId="1" xfId="5" applyFont="1" applyFill="1" applyBorder="1" applyAlignment="1">
      <alignment horizontal="left" wrapText="1"/>
    </xf>
    <xf numFmtId="166" fontId="11" fillId="6" borderId="1" xfId="0" applyNumberFormat="1" applyFont="1" applyFill="1" applyBorder="1" applyAlignment="1">
      <alignment horizontal="center" vertical="center" wrapText="1"/>
    </xf>
    <xf numFmtId="10" fontId="37" fillId="6" borderId="1" xfId="6" applyNumberFormat="1" applyFont="1" applyFill="1" applyBorder="1" applyAlignment="1">
      <alignment horizontal="center" vertical="center" wrapText="1"/>
    </xf>
    <xf numFmtId="166" fontId="0" fillId="0" borderId="1" xfId="0" applyNumberFormat="1" applyBorder="1"/>
    <xf numFmtId="9" fontId="28" fillId="6" borderId="1" xfId="6" applyFont="1" applyFill="1" applyBorder="1" applyAlignment="1">
      <alignment horizontal="center" vertical="center" wrapText="1"/>
    </xf>
    <xf numFmtId="9" fontId="40" fillId="0" borderId="8" xfId="6" applyFont="1" applyBorder="1" applyAlignment="1">
      <alignment horizontal="center" vertical="center" wrapText="1"/>
    </xf>
    <xf numFmtId="9" fontId="0" fillId="0" borderId="1" xfId="6" applyFont="1" applyBorder="1" applyAlignment="1">
      <alignment horizontal="center" vertical="center" wrapText="1"/>
    </xf>
    <xf numFmtId="1" fontId="0" fillId="0" borderId="1" xfId="0" applyNumberFormat="1" applyBorder="1" applyAlignment="1">
      <alignment horizontal="center" vertical="center" wrapText="1"/>
    </xf>
    <xf numFmtId="169" fontId="35" fillId="0" borderId="24" xfId="6" applyNumberFormat="1" applyFont="1" applyBorder="1" applyAlignment="1">
      <alignment horizontal="center" vertical="center" wrapText="1"/>
    </xf>
    <xf numFmtId="9" fontId="35" fillId="0" borderId="24" xfId="6" applyFont="1" applyBorder="1" applyAlignment="1">
      <alignment horizontal="center" vertical="center" wrapText="1"/>
    </xf>
    <xf numFmtId="166" fontId="0" fillId="0" borderId="1" xfId="5" applyFont="1" applyBorder="1" applyAlignment="1">
      <alignment horizontal="center" vertical="center" wrapText="1"/>
    </xf>
    <xf numFmtId="10" fontId="0" fillId="0" borderId="1" xfId="6" applyNumberFormat="1" applyFont="1" applyBorder="1" applyAlignment="1">
      <alignment horizontal="center" vertical="center" wrapText="1"/>
    </xf>
    <xf numFmtId="9" fontId="0" fillId="0" borderId="1" xfId="6" applyFont="1" applyBorder="1" applyAlignment="1">
      <alignment horizontal="center" vertical="center"/>
    </xf>
    <xf numFmtId="9" fontId="35" fillId="0" borderId="1" xfId="6" applyFont="1" applyBorder="1" applyAlignment="1">
      <alignment horizontal="center" vertical="center" wrapText="1"/>
    </xf>
    <xf numFmtId="9" fontId="44" fillId="6" borderId="1" xfId="6" applyFont="1" applyFill="1" applyBorder="1" applyAlignment="1">
      <alignment horizontal="center" vertical="center" wrapText="1"/>
    </xf>
    <xf numFmtId="9" fontId="36" fillId="0" borderId="3" xfId="6" applyFont="1" applyBorder="1" applyAlignment="1">
      <alignment horizontal="center" vertical="center" wrapText="1"/>
    </xf>
    <xf numFmtId="9" fontId="44" fillId="0" borderId="3" xfId="6" applyFont="1" applyBorder="1" applyAlignment="1">
      <alignment horizontal="center" vertical="center" wrapText="1"/>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26" fillId="0" borderId="1" xfId="0" applyFont="1" applyBorder="1" applyAlignment="1">
      <alignment horizontal="left" vertical="center" wrapText="1"/>
    </xf>
    <xf numFmtId="0" fontId="22" fillId="0" borderId="6" xfId="0" applyFont="1" applyBorder="1" applyAlignment="1">
      <alignment horizontal="justify" vertical="center" wrapText="1"/>
    </xf>
    <xf numFmtId="0" fontId="22" fillId="0" borderId="7" xfId="0" applyFont="1" applyBorder="1" applyAlignment="1">
      <alignment horizontal="justify" vertical="center" wrapText="1"/>
    </xf>
    <xf numFmtId="0" fontId="22" fillId="0" borderId="8" xfId="0" applyFont="1" applyBorder="1" applyAlignment="1">
      <alignment horizontal="justify" vertical="center"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7" xfId="0" applyBorder="1" applyAlignment="1">
      <alignment horizontal="center" vertical="center"/>
    </xf>
    <xf numFmtId="0" fontId="3"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0" fontId="4" fillId="3" borderId="1" xfId="0" applyFont="1" applyFill="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3"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24" fillId="0" borderId="1" xfId="0" applyFont="1" applyBorder="1" applyAlignment="1">
      <alignment horizontal="center" vertical="center"/>
    </xf>
    <xf numFmtId="0" fontId="0" fillId="0" borderId="4" xfId="0" applyBorder="1" applyAlignment="1">
      <alignment horizontal="center"/>
    </xf>
    <xf numFmtId="0" fontId="22" fillId="0" borderId="1" xfId="0" applyFont="1" applyBorder="1" applyAlignment="1">
      <alignment horizontal="center" vertical="center" wrapText="1"/>
    </xf>
    <xf numFmtId="0" fontId="5" fillId="0" borderId="1" xfId="0" applyFont="1" applyBorder="1" applyAlignment="1">
      <alignment vertical="center" wrapText="1"/>
    </xf>
    <xf numFmtId="0" fontId="23" fillId="0" borderId="0" xfId="0" applyFont="1" applyAlignment="1">
      <alignment horizontal="center" vertical="center"/>
    </xf>
    <xf numFmtId="0" fontId="3" fillId="0" borderId="1" xfId="0" applyFont="1" applyBorder="1" applyAlignment="1">
      <alignment horizontal="left" vertical="center" wrapText="1"/>
    </xf>
    <xf numFmtId="0" fontId="23" fillId="0" borderId="1" xfId="0" applyFont="1" applyBorder="1" applyAlignment="1">
      <alignment horizontal="center" vertical="center" wrapText="1"/>
    </xf>
    <xf numFmtId="0" fontId="37" fillId="0" borderId="1" xfId="0" applyFont="1" applyBorder="1" applyAlignment="1">
      <alignment horizontal="center" vertical="center" wrapText="1"/>
    </xf>
    <xf numFmtId="9" fontId="28"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3"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3" xfId="0" applyFont="1" applyBorder="1" applyAlignment="1">
      <alignment horizontal="center" vertical="center" wrapText="1"/>
    </xf>
    <xf numFmtId="1" fontId="40" fillId="0" borderId="6" xfId="0" applyNumberFormat="1" applyFont="1" applyBorder="1" applyAlignment="1">
      <alignment horizontal="center" vertical="center" wrapText="1"/>
    </xf>
    <xf numFmtId="1" fontId="40" fillId="0" borderId="7" xfId="0" applyNumberFormat="1" applyFont="1" applyBorder="1" applyAlignment="1">
      <alignment horizontal="center" vertical="center" wrapText="1"/>
    </xf>
    <xf numFmtId="1" fontId="40" fillId="0" borderId="8" xfId="0" applyNumberFormat="1" applyFont="1" applyBorder="1" applyAlignment="1">
      <alignment horizontal="center" vertical="center" wrapText="1"/>
    </xf>
    <xf numFmtId="0" fontId="29" fillId="0" borderId="19"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3" xfId="0" applyFont="1" applyBorder="1" applyAlignment="1">
      <alignment horizontal="center" vertical="center" wrapText="1"/>
    </xf>
    <xf numFmtId="9" fontId="32" fillId="0" borderId="19" xfId="0" applyNumberFormat="1" applyFont="1" applyBorder="1" applyAlignment="1">
      <alignment horizontal="center" vertical="center" wrapText="1"/>
    </xf>
    <xf numFmtId="9" fontId="28" fillId="0" borderId="19" xfId="0" applyNumberFormat="1" applyFont="1" applyBorder="1" applyAlignment="1">
      <alignment horizontal="center" vertical="center" wrapText="1"/>
    </xf>
    <xf numFmtId="0" fontId="28" fillId="0" borderId="3"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22"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168" fontId="5" fillId="0" borderId="1" xfId="0" applyNumberFormat="1" applyFont="1" applyBorder="1" applyAlignment="1">
      <alignment horizontal="center" vertical="center" wrapText="1"/>
    </xf>
    <xf numFmtId="166" fontId="0" fillId="0" borderId="19" xfId="5" applyFont="1" applyBorder="1" applyAlignment="1">
      <alignment horizontal="center" vertical="center" wrapText="1"/>
    </xf>
    <xf numFmtId="166" fontId="0" fillId="0" borderId="22" xfId="5" applyFont="1" applyBorder="1" applyAlignment="1">
      <alignment horizontal="center" vertical="center" wrapText="1"/>
    </xf>
    <xf numFmtId="166" fontId="0" fillId="0" borderId="3" xfId="5" applyFont="1" applyBorder="1" applyAlignment="1">
      <alignment horizontal="center" vertical="center" wrapText="1"/>
    </xf>
    <xf numFmtId="9" fontId="32" fillId="0" borderId="1" xfId="0" applyNumberFormat="1" applyFont="1" applyBorder="1" applyAlignment="1">
      <alignment horizontal="center" vertical="center" wrapText="1"/>
    </xf>
    <xf numFmtId="0" fontId="32" fillId="0" borderId="1" xfId="0" applyFont="1" applyBorder="1" applyAlignment="1">
      <alignment horizontal="center" vertical="center" wrapText="1"/>
    </xf>
    <xf numFmtId="9" fontId="33" fillId="0" borderId="19" xfId="0" applyNumberFormat="1" applyFont="1" applyBorder="1" applyAlignment="1">
      <alignment horizontal="center" vertical="center" wrapText="1"/>
    </xf>
    <xf numFmtId="9" fontId="33" fillId="0" borderId="3" xfId="0" applyNumberFormat="1" applyFont="1" applyBorder="1" applyAlignment="1">
      <alignment horizontal="center" vertical="center" wrapText="1"/>
    </xf>
    <xf numFmtId="1" fontId="35" fillId="0" borderId="1" xfId="0" applyNumberFormat="1" applyFont="1" applyBorder="1" applyAlignment="1">
      <alignment horizontal="center" vertical="center" wrapText="1"/>
    </xf>
    <xf numFmtId="4" fontId="29" fillId="0" borderId="19" xfId="0" applyNumberFormat="1" applyFont="1" applyBorder="1" applyAlignment="1">
      <alignment horizontal="center" vertical="center" wrapText="1"/>
    </xf>
    <xf numFmtId="4" fontId="29" fillId="0" borderId="22" xfId="0" applyNumberFormat="1" applyFont="1" applyBorder="1" applyAlignment="1">
      <alignment horizontal="center" vertical="center" wrapText="1"/>
    </xf>
    <xf numFmtId="4" fontId="29" fillId="0" borderId="3" xfId="0" applyNumberFormat="1" applyFont="1" applyBorder="1" applyAlignment="1">
      <alignment horizontal="center" vertical="center" wrapText="1"/>
    </xf>
    <xf numFmtId="1" fontId="41" fillId="0" borderId="6" xfId="0" applyNumberFormat="1" applyFont="1" applyBorder="1" applyAlignment="1">
      <alignment horizontal="center" vertical="center" wrapText="1"/>
    </xf>
    <xf numFmtId="1" fontId="41" fillId="0" borderId="7" xfId="0" applyNumberFormat="1" applyFont="1" applyBorder="1" applyAlignment="1">
      <alignment horizontal="center" vertical="center" wrapText="1"/>
    </xf>
    <xf numFmtId="1" fontId="41" fillId="0" borderId="8" xfId="0" applyNumberFormat="1" applyFont="1" applyBorder="1" applyAlignment="1">
      <alignment horizontal="center" vertical="center" wrapText="1"/>
    </xf>
    <xf numFmtId="0" fontId="28" fillId="6" borderId="19" xfId="0" applyFont="1" applyFill="1" applyBorder="1" applyAlignment="1">
      <alignment horizontal="center" vertical="center" wrapText="1"/>
    </xf>
    <xf numFmtId="0" fontId="28" fillId="6" borderId="22" xfId="0" applyFont="1" applyFill="1" applyBorder="1" applyAlignment="1">
      <alignment horizontal="center" vertical="center" wrapText="1"/>
    </xf>
    <xf numFmtId="0" fontId="28" fillId="6" borderId="3" xfId="0" applyFont="1" applyFill="1" applyBorder="1" applyAlignment="1">
      <alignment horizontal="center" vertical="center" wrapText="1"/>
    </xf>
    <xf numFmtId="1" fontId="37" fillId="6" borderId="6" xfId="0" applyNumberFormat="1" applyFont="1" applyFill="1" applyBorder="1" applyAlignment="1">
      <alignment horizontal="center" vertical="center" wrapText="1"/>
    </xf>
    <xf numFmtId="1" fontId="37" fillId="6" borderId="7" xfId="0" applyNumberFormat="1" applyFont="1" applyFill="1" applyBorder="1" applyAlignment="1">
      <alignment horizontal="center" vertical="center" wrapText="1"/>
    </xf>
    <xf numFmtId="1" fontId="37" fillId="6" borderId="8" xfId="0" applyNumberFormat="1" applyFont="1" applyFill="1" applyBorder="1" applyAlignment="1">
      <alignment horizontal="center" vertical="center" wrapText="1"/>
    </xf>
    <xf numFmtId="0" fontId="28" fillId="6" borderId="1" xfId="0" applyFont="1" applyFill="1" applyBorder="1" applyAlignment="1">
      <alignment horizontal="center" vertical="center" wrapText="1"/>
    </xf>
    <xf numFmtId="0" fontId="35" fillId="0" borderId="1" xfId="0" applyFont="1" applyBorder="1" applyAlignment="1">
      <alignment horizontal="center" vertical="center" wrapText="1"/>
    </xf>
    <xf numFmtId="9" fontId="43" fillId="0" borderId="19" xfId="6" applyFont="1" applyBorder="1" applyAlignment="1">
      <alignment horizontal="center" vertical="center" wrapText="1"/>
    </xf>
    <xf numFmtId="9" fontId="43" fillId="0" borderId="3" xfId="6" applyFont="1" applyBorder="1" applyAlignment="1">
      <alignment horizontal="center" vertical="center" wrapText="1"/>
    </xf>
    <xf numFmtId="0" fontId="38" fillId="0" borderId="6"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169" fontId="28" fillId="0" borderId="19" xfId="6" applyNumberFormat="1" applyFont="1" applyBorder="1" applyAlignment="1">
      <alignment horizontal="center" vertical="center" wrapText="1"/>
    </xf>
    <xf numFmtId="169" fontId="28" fillId="0" borderId="22" xfId="6" applyNumberFormat="1" applyFont="1" applyBorder="1" applyAlignment="1">
      <alignment horizontal="center" vertical="center" wrapText="1"/>
    </xf>
    <xf numFmtId="169" fontId="28" fillId="0" borderId="3" xfId="6" applyNumberFormat="1" applyFont="1" applyBorder="1" applyAlignment="1">
      <alignment horizontal="center" vertical="center" wrapText="1"/>
    </xf>
    <xf numFmtId="9" fontId="28" fillId="0" borderId="19" xfId="6" applyFont="1" applyBorder="1" applyAlignment="1">
      <alignment horizontal="center" vertical="center" wrapText="1"/>
    </xf>
    <xf numFmtId="9" fontId="28" fillId="0" borderId="22" xfId="6" applyFont="1" applyBorder="1" applyAlignment="1">
      <alignment horizontal="center" vertical="center" wrapText="1"/>
    </xf>
    <xf numFmtId="9" fontId="28" fillId="0" borderId="3" xfId="6" applyFont="1" applyBorder="1" applyAlignment="1">
      <alignment horizontal="center" vertical="center" wrapText="1"/>
    </xf>
    <xf numFmtId="0" fontId="0" fillId="0" borderId="1" xfId="0" applyBorder="1" applyAlignment="1">
      <alignment horizontal="center" vertical="center" wrapText="1"/>
    </xf>
    <xf numFmtId="0" fontId="28" fillId="0" borderId="5" xfId="0" applyFont="1" applyBorder="1" applyAlignment="1">
      <alignment horizontal="center" vertical="center" wrapText="1"/>
    </xf>
    <xf numFmtId="0" fontId="28" fillId="0" borderId="24" xfId="0" applyFont="1" applyBorder="1" applyAlignment="1">
      <alignment horizontal="center" vertical="center" wrapText="1"/>
    </xf>
    <xf numFmtId="0" fontId="3" fillId="3" borderId="1" xfId="0" applyFont="1" applyFill="1" applyBorder="1" applyAlignment="1">
      <alignment horizontal="center" vertical="center" wrapText="1"/>
    </xf>
    <xf numFmtId="0" fontId="27" fillId="0" borderId="1" xfId="0" applyFont="1" applyBorder="1" applyAlignment="1">
      <alignment horizontal="center" vertical="center" wrapText="1"/>
    </xf>
    <xf numFmtId="9" fontId="23" fillId="0" borderId="1" xfId="0" applyNumberFormat="1" applyFont="1" applyBorder="1" applyAlignment="1">
      <alignment horizontal="center" vertical="center"/>
    </xf>
    <xf numFmtId="9" fontId="23" fillId="0" borderId="19"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0" fillId="0" borderId="19" xfId="0" applyBorder="1" applyAlignment="1">
      <alignment horizontal="center" vertical="center" wrapText="1"/>
    </xf>
    <xf numFmtId="0" fontId="0" fillId="0" borderId="22" xfId="0" applyBorder="1" applyAlignment="1">
      <alignment horizontal="center" vertical="center" wrapText="1"/>
    </xf>
    <xf numFmtId="0" fontId="0" fillId="0" borderId="3" xfId="0" applyBorder="1" applyAlignment="1">
      <alignment horizontal="center" vertical="center" wrapText="1"/>
    </xf>
    <xf numFmtId="0" fontId="28" fillId="0" borderId="19" xfId="0" applyFont="1" applyBorder="1" applyAlignment="1">
      <alignment horizontal="center" vertical="center"/>
    </xf>
    <xf numFmtId="0" fontId="28" fillId="0" borderId="22" xfId="0" applyFont="1" applyBorder="1" applyAlignment="1">
      <alignment horizontal="center" vertical="center"/>
    </xf>
    <xf numFmtId="0" fontId="28" fillId="0" borderId="3" xfId="0" applyFont="1" applyBorder="1" applyAlignment="1">
      <alignment horizontal="center" vertical="center"/>
    </xf>
    <xf numFmtId="0" fontId="28" fillId="0" borderId="2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 xfId="0" applyFont="1" applyBorder="1" applyAlignment="1">
      <alignment horizontal="center" vertical="center" wrapText="1"/>
    </xf>
    <xf numFmtId="0" fontId="1" fillId="0" borderId="1" xfId="0" applyFont="1" applyBorder="1" applyAlignment="1">
      <alignment horizontal="left" vertical="center" wrapText="1"/>
    </xf>
    <xf numFmtId="0" fontId="16" fillId="0" borderId="1" xfId="0" applyFont="1" applyBorder="1" applyAlignment="1">
      <alignment horizontal="left" vertical="center" wrapText="1"/>
    </xf>
    <xf numFmtId="0" fontId="16" fillId="0" borderId="3" xfId="0" applyFont="1" applyBorder="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22"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9"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9" xfId="0" applyFont="1" applyBorder="1" applyAlignment="1">
      <alignment horizontal="center" wrapText="1"/>
    </xf>
    <xf numFmtId="0" fontId="2" fillId="0" borderId="19"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8" xfId="0" applyFont="1" applyBorder="1" applyAlignment="1">
      <alignment horizontal="center" vertical="center"/>
    </xf>
    <xf numFmtId="0" fontId="2" fillId="0" borderId="0" xfId="0" applyFont="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3" fillId="3" borderId="19" xfId="0" applyFont="1" applyFill="1" applyBorder="1" applyAlignment="1">
      <alignment horizontal="center" vertical="center" wrapText="1"/>
    </xf>
    <xf numFmtId="165" fontId="23" fillId="0" borderId="19" xfId="0" applyNumberFormat="1" applyFont="1" applyBorder="1" applyAlignment="1">
      <alignment horizontal="center" vertical="center" wrapText="1"/>
    </xf>
    <xf numFmtId="165" fontId="23" fillId="0" borderId="3" xfId="0" applyNumberFormat="1" applyFont="1" applyBorder="1" applyAlignment="1">
      <alignment horizontal="center" vertical="center" wrapText="1"/>
    </xf>
    <xf numFmtId="10" fontId="23" fillId="0" borderId="19" xfId="0" applyNumberFormat="1" applyFont="1" applyBorder="1" applyAlignment="1">
      <alignment horizontal="center" vertical="center" wrapText="1"/>
    </xf>
    <xf numFmtId="0" fontId="39" fillId="0" borderId="6"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3" fillId="0" borderId="1" xfId="0" applyFont="1" applyBorder="1" applyAlignment="1">
      <alignment horizontal="center" vertical="center" wrapText="1"/>
    </xf>
    <xf numFmtId="9" fontId="28" fillId="6" borderId="1" xfId="0" applyNumberFormat="1" applyFont="1" applyFill="1" applyBorder="1" applyAlignment="1">
      <alignment horizontal="center" vertical="center" wrapText="1"/>
    </xf>
    <xf numFmtId="9" fontId="33" fillId="0" borderId="1" xfId="0" applyNumberFormat="1" applyFont="1" applyBorder="1" applyAlignment="1">
      <alignment horizontal="center" vertical="center" wrapText="1"/>
    </xf>
    <xf numFmtId="0" fontId="28" fillId="0" borderId="6" xfId="0" applyFont="1" applyBorder="1" applyAlignment="1">
      <alignment horizontal="center" vertical="center" wrapText="1"/>
    </xf>
    <xf numFmtId="1" fontId="28" fillId="6" borderId="1" xfId="0" applyNumberFormat="1" applyFont="1" applyFill="1" applyBorder="1" applyAlignment="1">
      <alignment horizontal="center" vertical="center"/>
    </xf>
    <xf numFmtId="1" fontId="30" fillId="0" borderId="1" xfId="0" applyNumberFormat="1" applyFont="1" applyBorder="1" applyAlignment="1">
      <alignment horizontal="center" vertical="center" wrapText="1"/>
    </xf>
    <xf numFmtId="167" fontId="31" fillId="0" borderId="1" xfId="0" applyNumberFormat="1" applyFont="1" applyBorder="1" applyAlignment="1">
      <alignment horizontal="center" vertical="center" wrapText="1"/>
    </xf>
    <xf numFmtId="0" fontId="32" fillId="0" borderId="2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3" xfId="0" applyFont="1" applyBorder="1" applyAlignment="1">
      <alignment horizontal="center" vertical="center" wrapText="1"/>
    </xf>
    <xf numFmtId="0" fontId="33" fillId="0" borderId="8" xfId="0" applyFont="1" applyBorder="1" applyAlignment="1">
      <alignment horizontal="center" vertical="center" wrapText="1"/>
    </xf>
    <xf numFmtId="0" fontId="28" fillId="6" borderId="5" xfId="0" applyFont="1" applyFill="1" applyBorder="1" applyAlignment="1">
      <alignment horizontal="center" vertical="center" wrapText="1"/>
    </xf>
    <xf numFmtId="0" fontId="28" fillId="6" borderId="24" xfId="0" applyFont="1" applyFill="1" applyBorder="1" applyAlignment="1">
      <alignment horizontal="center" vertical="center" wrapText="1"/>
    </xf>
    <xf numFmtId="9" fontId="23" fillId="0" borderId="6" xfId="0" applyNumberFormat="1" applyFont="1" applyBorder="1" applyAlignment="1">
      <alignment horizontal="center" vertical="center" wrapText="1"/>
    </xf>
    <xf numFmtId="0" fontId="23" fillId="0" borderId="6"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1" xfId="0" applyFont="1" applyBorder="1" applyAlignment="1">
      <alignment horizontal="center" vertical="center"/>
    </xf>
    <xf numFmtId="1" fontId="28" fillId="6" borderId="8" xfId="0" applyNumberFormat="1" applyFont="1" applyFill="1" applyBorder="1" applyAlignment="1">
      <alignment horizontal="center" vertical="center"/>
    </xf>
    <xf numFmtId="0" fontId="0" fillId="0" borderId="1" xfId="0" applyBorder="1" applyAlignment="1">
      <alignment horizontal="center" vertical="center"/>
    </xf>
    <xf numFmtId="168" fontId="33" fillId="0" borderId="19" xfId="0" applyNumberFormat="1" applyFont="1" applyBorder="1" applyAlignment="1">
      <alignment horizontal="center" vertical="center" wrapText="1"/>
    </xf>
    <xf numFmtId="168" fontId="33" fillId="0" borderId="22" xfId="0" applyNumberFormat="1" applyFont="1" applyBorder="1" applyAlignment="1">
      <alignment horizontal="center" vertical="center" wrapText="1"/>
    </xf>
    <xf numFmtId="168" fontId="33" fillId="0" borderId="3" xfId="0" applyNumberFormat="1" applyFont="1" applyBorder="1" applyAlignment="1">
      <alignment horizontal="center" vertical="center" wrapText="1"/>
    </xf>
    <xf numFmtId="168" fontId="28" fillId="6" borderId="19" xfId="0" applyNumberFormat="1" applyFont="1" applyFill="1" applyBorder="1" applyAlignment="1">
      <alignment horizontal="center" vertical="center" wrapText="1"/>
    </xf>
    <xf numFmtId="168" fontId="28" fillId="6" borderId="22" xfId="0" applyNumberFormat="1" applyFont="1" applyFill="1" applyBorder="1" applyAlignment="1">
      <alignment horizontal="center" vertical="center" wrapText="1"/>
    </xf>
    <xf numFmtId="168" fontId="28" fillId="6" borderId="3" xfId="0" applyNumberFormat="1" applyFont="1" applyFill="1" applyBorder="1" applyAlignment="1">
      <alignment horizontal="center" vertical="center" wrapText="1"/>
    </xf>
    <xf numFmtId="166" fontId="0" fillId="0" borderId="19" xfId="5" applyFont="1" applyBorder="1" applyAlignment="1">
      <alignment horizontal="center" wrapText="1"/>
    </xf>
    <xf numFmtId="166" fontId="0" fillId="0" borderId="22" xfId="5" applyFont="1" applyBorder="1" applyAlignment="1">
      <alignment horizontal="center" wrapText="1"/>
    </xf>
    <xf numFmtId="166" fontId="0" fillId="0" borderId="3" xfId="5" applyFont="1" applyBorder="1" applyAlignment="1">
      <alignment horizontal="center" wrapText="1"/>
    </xf>
    <xf numFmtId="9" fontId="28" fillId="6" borderId="19" xfId="0" applyNumberFormat="1" applyFont="1" applyFill="1" applyBorder="1" applyAlignment="1">
      <alignment horizontal="center" vertical="center" wrapText="1"/>
    </xf>
    <xf numFmtId="9" fontId="28" fillId="6" borderId="3" xfId="0" applyNumberFormat="1" applyFont="1" applyFill="1" applyBorder="1" applyAlignment="1">
      <alignment horizontal="center" vertical="center" wrapText="1"/>
    </xf>
    <xf numFmtId="0" fontId="11" fillId="0" borderId="19"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3" xfId="0" applyFont="1" applyBorder="1" applyAlignment="1">
      <alignment horizontal="center" vertical="center" wrapText="1"/>
    </xf>
    <xf numFmtId="168" fontId="32" fillId="0" borderId="20" xfId="0" applyNumberFormat="1" applyFont="1" applyBorder="1" applyAlignment="1">
      <alignment horizontal="center" vertical="center" wrapText="1"/>
    </xf>
    <xf numFmtId="168" fontId="32" fillId="0" borderId="25" xfId="0" applyNumberFormat="1" applyFont="1" applyBorder="1" applyAlignment="1">
      <alignment horizontal="center" vertical="center" wrapText="1"/>
    </xf>
    <xf numFmtId="168" fontId="32" fillId="0" borderId="26" xfId="0" applyNumberFormat="1" applyFont="1" applyBorder="1" applyAlignment="1">
      <alignment horizontal="center" vertical="center" wrapText="1"/>
    </xf>
    <xf numFmtId="168" fontId="28" fillId="6" borderId="1" xfId="0" applyNumberFormat="1" applyFont="1" applyFill="1" applyBorder="1" applyAlignment="1">
      <alignment horizontal="center" vertical="center" wrapText="1"/>
    </xf>
    <xf numFmtId="170" fontId="0" fillId="0" borderId="19" xfId="6" applyNumberFormat="1" applyFont="1" applyBorder="1" applyAlignment="1">
      <alignment horizontal="center" vertical="center" wrapText="1"/>
    </xf>
    <xf numFmtId="170" fontId="0" fillId="0" borderId="22" xfId="6" applyNumberFormat="1" applyFont="1" applyBorder="1" applyAlignment="1">
      <alignment horizontal="center" vertical="center" wrapText="1"/>
    </xf>
    <xf numFmtId="170" fontId="0" fillId="0" borderId="3" xfId="6" applyNumberFormat="1" applyFont="1" applyBorder="1" applyAlignment="1">
      <alignment horizontal="center" vertical="center" wrapText="1"/>
    </xf>
    <xf numFmtId="9" fontId="0" fillId="0" borderId="19" xfId="6" applyFont="1" applyBorder="1" applyAlignment="1">
      <alignment horizontal="center" vertical="center" wrapText="1"/>
    </xf>
    <xf numFmtId="9" fontId="0" fillId="0" borderId="22" xfId="6" applyFont="1" applyBorder="1" applyAlignment="1">
      <alignment horizontal="center" vertical="center" wrapText="1"/>
    </xf>
    <xf numFmtId="9" fontId="0" fillId="0" borderId="3" xfId="6" applyFont="1" applyBorder="1" applyAlignment="1">
      <alignment horizontal="center" vertical="center" wrapText="1"/>
    </xf>
    <xf numFmtId="0" fontId="21" fillId="4" borderId="12" xfId="4" applyFont="1" applyFill="1" applyBorder="1" applyAlignment="1">
      <alignment horizontal="center" vertical="center"/>
    </xf>
    <xf numFmtId="0" fontId="21" fillId="4" borderId="13" xfId="4" applyFont="1" applyFill="1" applyBorder="1" applyAlignment="1">
      <alignment horizontal="center" vertical="center"/>
    </xf>
    <xf numFmtId="0" fontId="21" fillId="4" borderId="9" xfId="4" applyFont="1" applyFill="1" applyBorder="1" applyAlignment="1">
      <alignment horizontal="center" vertical="center"/>
    </xf>
    <xf numFmtId="0" fontId="19" fillId="4" borderId="1" xfId="4" applyFont="1" applyFill="1" applyBorder="1" applyAlignment="1">
      <alignment horizontal="center" vertical="center"/>
    </xf>
    <xf numFmtId="0" fontId="20" fillId="0" borderId="6" xfId="4" applyFont="1" applyBorder="1" applyAlignment="1">
      <alignment horizontal="center" vertical="center" wrapText="1"/>
    </xf>
    <xf numFmtId="0" fontId="20" fillId="0" borderId="7" xfId="4" applyFont="1" applyBorder="1" applyAlignment="1">
      <alignment horizontal="center" vertical="center" wrapText="1"/>
    </xf>
    <xf numFmtId="0" fontId="20" fillId="0" borderId="8" xfId="4" applyFont="1" applyBorder="1" applyAlignment="1">
      <alignment horizontal="center" vertical="center" wrapText="1"/>
    </xf>
    <xf numFmtId="0" fontId="20" fillId="0" borderId="6" xfId="4" applyFont="1" applyBorder="1" applyAlignment="1">
      <alignment horizontal="center"/>
    </xf>
    <xf numFmtId="0" fontId="20" fillId="0" borderId="7" xfId="4" applyFont="1" applyBorder="1" applyAlignment="1">
      <alignment horizontal="center"/>
    </xf>
    <xf numFmtId="0" fontId="20" fillId="0" borderId="8" xfId="4" applyFont="1" applyBorder="1" applyAlignment="1">
      <alignment horizontal="center"/>
    </xf>
    <xf numFmtId="0" fontId="20" fillId="0" borderId="1" xfId="4" applyFont="1" applyBorder="1" applyAlignment="1">
      <alignment horizontal="center" vertical="center"/>
    </xf>
    <xf numFmtId="0" fontId="20" fillId="0" borderId="17" xfId="4" applyFont="1" applyBorder="1" applyAlignment="1">
      <alignment horizontal="center"/>
    </xf>
    <xf numFmtId="0" fontId="20" fillId="0" borderId="0" xfId="4" applyFont="1" applyAlignment="1">
      <alignment horizontal="center"/>
    </xf>
    <xf numFmtId="0" fontId="19" fillId="4" borderId="13" xfId="4" applyFont="1" applyFill="1" applyBorder="1" applyAlignment="1">
      <alignment horizontal="center" vertical="center"/>
    </xf>
    <xf numFmtId="0" fontId="20" fillId="0" borderId="1" xfId="4" applyFont="1" applyBorder="1" applyAlignment="1">
      <alignment horizontal="center" vertical="center" wrapText="1"/>
    </xf>
  </cellXfs>
  <cellStyles count="7">
    <cellStyle name="BodyStyle" xfId="2" xr:uid="{00000000-0005-0000-0000-000000000000}"/>
    <cellStyle name="HeaderStyle" xfId="1" xr:uid="{00000000-0005-0000-0000-000001000000}"/>
    <cellStyle name="Moneda" xfId="5" builtinId="4"/>
    <cellStyle name="Normal" xfId="0" builtinId="0"/>
    <cellStyle name="Normal 2" xfId="4" xr:uid="{00000000-0005-0000-0000-000004000000}"/>
    <cellStyle name="Numeric" xfId="3" xr:uid="{00000000-0005-0000-0000-000005000000}"/>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751418</xdr:colOff>
      <xdr:row>3</xdr:row>
      <xdr:rowOff>183645</xdr:rowOff>
    </xdr:to>
    <xdr:pic>
      <xdr:nvPicPr>
        <xdr:cNvPr id="2" name="Imagen 1">
          <a:extLst>
            <a:ext uri="{FF2B5EF4-FFF2-40B4-BE49-F238E27FC236}">
              <a16:creationId xmlns:a16="http://schemas.microsoft.com/office/drawing/2014/main"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1" y="31750"/>
          <a:ext cx="1502833"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63"/>
  <sheetViews>
    <sheetView topLeftCell="A4" zoomScale="60" zoomScaleNormal="60" workbookViewId="0">
      <selection activeCell="B13" sqref="B13:H13"/>
    </sheetView>
  </sheetViews>
  <sheetFormatPr baseColWidth="10" defaultColWidth="11.453125" defaultRowHeight="14.5" x14ac:dyDescent="0.35"/>
  <cols>
    <col min="1" max="1" width="24.54296875" customWidth="1"/>
    <col min="3" max="3" width="28.54296875" customWidth="1"/>
    <col min="4" max="4" width="21.54296875" customWidth="1"/>
    <col min="5" max="5" width="19.453125" customWidth="1"/>
    <col min="6" max="6" width="27.54296875" customWidth="1"/>
    <col min="7" max="7" width="17.1796875" customWidth="1"/>
    <col min="8" max="8" width="43.7265625" customWidth="1"/>
    <col min="9" max="9" width="23.26953125" customWidth="1"/>
    <col min="10" max="10" width="15.7265625" customWidth="1"/>
    <col min="11" max="11" width="17.7265625" customWidth="1"/>
    <col min="12" max="12" width="19.453125" customWidth="1"/>
    <col min="13" max="13" width="25.453125" customWidth="1"/>
    <col min="14" max="14" width="20.7265625" customWidth="1"/>
    <col min="17" max="17" width="16.7265625" customWidth="1"/>
    <col min="18" max="18" width="20.54296875" customWidth="1"/>
    <col min="19" max="19" width="18.7265625" customWidth="1"/>
    <col min="20" max="20" width="22.81640625" customWidth="1"/>
    <col min="21" max="21" width="22.1796875" customWidth="1"/>
    <col min="22" max="22" width="25.54296875" customWidth="1"/>
    <col min="23" max="23" width="21.1796875" customWidth="1"/>
    <col min="24" max="24" width="19.1796875" customWidth="1"/>
    <col min="25" max="25" width="17.453125" customWidth="1"/>
    <col min="26" max="26" width="16.54296875" customWidth="1"/>
    <col min="27" max="27" width="16.453125" customWidth="1"/>
    <col min="28" max="28" width="28.7265625" customWidth="1"/>
    <col min="29" max="29" width="19.54296875" customWidth="1"/>
    <col min="30" max="30" width="21.1796875" customWidth="1"/>
    <col min="31" max="31" width="21.7265625" customWidth="1"/>
    <col min="32" max="32" width="25.54296875" customWidth="1"/>
    <col min="33" max="33" width="22.26953125" customWidth="1"/>
    <col min="34" max="34" width="29.7265625" customWidth="1"/>
    <col min="35" max="35" width="18.7265625" customWidth="1"/>
    <col min="36" max="36" width="18.26953125" customWidth="1"/>
    <col min="37" max="37" width="22.26953125" customWidth="1"/>
  </cols>
  <sheetData>
    <row r="1" spans="1:51" ht="54.75" customHeight="1" x14ac:dyDescent="0.35">
      <c r="A1" s="148" t="s">
        <v>0</v>
      </c>
      <c r="B1" s="148"/>
      <c r="C1" s="148"/>
      <c r="D1" s="148"/>
      <c r="E1" s="148"/>
      <c r="F1" s="148"/>
      <c r="G1" s="148"/>
      <c r="H1" s="148"/>
      <c r="I1" s="148"/>
    </row>
    <row r="2" spans="1:51" ht="36.75" customHeight="1" x14ac:dyDescent="0.35">
      <c r="A2" s="148" t="s">
        <v>1</v>
      </c>
      <c r="B2" s="148"/>
      <c r="C2" s="148"/>
      <c r="D2" s="148"/>
      <c r="E2" s="148"/>
      <c r="F2" s="148"/>
      <c r="G2" s="148"/>
      <c r="H2" s="148"/>
      <c r="I2" s="148"/>
      <c r="J2" s="31"/>
      <c r="K2" s="31"/>
      <c r="L2" s="31"/>
      <c r="M2" s="31"/>
      <c r="N2" s="31"/>
      <c r="O2" s="29"/>
      <c r="P2" s="29"/>
      <c r="Q2" s="29"/>
      <c r="R2" s="31"/>
      <c r="S2" s="31"/>
      <c r="T2" s="31"/>
      <c r="U2" s="30"/>
      <c r="V2" s="30"/>
      <c r="W2" s="30"/>
      <c r="X2" s="30"/>
      <c r="Y2" s="31"/>
      <c r="Z2" s="31"/>
      <c r="AA2" s="31"/>
      <c r="AB2" s="32"/>
      <c r="AC2" s="32"/>
      <c r="AD2" s="32"/>
      <c r="AE2" s="32"/>
      <c r="AF2" s="32"/>
      <c r="AG2" s="32"/>
      <c r="AH2" s="33"/>
      <c r="AI2" s="33"/>
      <c r="AJ2" s="33"/>
      <c r="AK2" s="33"/>
      <c r="AL2" s="33"/>
      <c r="AM2" s="33"/>
      <c r="AN2" s="33"/>
      <c r="AO2" s="33"/>
      <c r="AP2" s="33"/>
      <c r="AQ2" s="33"/>
      <c r="AR2" s="29"/>
      <c r="AS2" s="29"/>
      <c r="AT2" s="29"/>
      <c r="AU2" s="29"/>
      <c r="AV2" s="29"/>
      <c r="AW2" s="31"/>
      <c r="AX2" s="28"/>
      <c r="AY2" s="28"/>
    </row>
    <row r="3" spans="1:51" ht="48" customHeight="1" x14ac:dyDescent="0.35">
      <c r="A3" s="37" t="s">
        <v>2</v>
      </c>
      <c r="B3" s="127" t="s">
        <v>3</v>
      </c>
      <c r="C3" s="128"/>
      <c r="D3" s="128"/>
      <c r="E3" s="128"/>
      <c r="F3" s="128"/>
      <c r="G3" s="128"/>
      <c r="H3" s="129"/>
      <c r="I3" s="35"/>
    </row>
    <row r="4" spans="1:51" ht="31.5" customHeight="1" x14ac:dyDescent="0.35">
      <c r="A4" s="37" t="s">
        <v>4</v>
      </c>
      <c r="B4" s="127" t="s">
        <v>5</v>
      </c>
      <c r="C4" s="128"/>
      <c r="D4" s="128"/>
      <c r="E4" s="128"/>
      <c r="F4" s="128"/>
      <c r="G4" s="128"/>
      <c r="H4" s="129"/>
      <c r="I4" s="35"/>
    </row>
    <row r="5" spans="1:51" ht="40.5" customHeight="1" x14ac:dyDescent="0.35">
      <c r="A5" s="37" t="s">
        <v>6</v>
      </c>
      <c r="B5" s="127" t="s">
        <v>7</v>
      </c>
      <c r="C5" s="128"/>
      <c r="D5" s="128"/>
      <c r="E5" s="128"/>
      <c r="F5" s="128"/>
      <c r="G5" s="128"/>
      <c r="H5" s="129"/>
      <c r="I5" s="35"/>
    </row>
    <row r="6" spans="1:51" ht="56.25" customHeight="1" x14ac:dyDescent="0.35">
      <c r="A6" s="37" t="s">
        <v>8</v>
      </c>
      <c r="B6" s="127" t="s">
        <v>9</v>
      </c>
      <c r="C6" s="128"/>
      <c r="D6" s="128"/>
      <c r="E6" s="128"/>
      <c r="F6" s="128"/>
      <c r="G6" s="128"/>
      <c r="H6" s="129"/>
      <c r="I6" s="35"/>
    </row>
    <row r="7" spans="1:51" ht="29" x14ac:dyDescent="0.35">
      <c r="A7" s="37" t="s">
        <v>10</v>
      </c>
      <c r="B7" s="127" t="s">
        <v>11</v>
      </c>
      <c r="C7" s="128"/>
      <c r="D7" s="128"/>
      <c r="E7" s="128"/>
      <c r="F7" s="128"/>
      <c r="G7" s="128"/>
      <c r="H7" s="129"/>
      <c r="I7" s="35"/>
    </row>
    <row r="8" spans="1:51" ht="29" x14ac:dyDescent="0.35">
      <c r="A8" s="37" t="s">
        <v>12</v>
      </c>
      <c r="B8" s="127" t="s">
        <v>13</v>
      </c>
      <c r="C8" s="128"/>
      <c r="D8" s="128"/>
      <c r="E8" s="128"/>
      <c r="F8" s="128"/>
      <c r="G8" s="128"/>
      <c r="H8" s="129"/>
      <c r="I8" s="35"/>
    </row>
    <row r="9" spans="1:51" ht="29" x14ac:dyDescent="0.35">
      <c r="A9" s="37" t="s">
        <v>14</v>
      </c>
      <c r="B9" s="127" t="s">
        <v>15</v>
      </c>
      <c r="C9" s="128"/>
      <c r="D9" s="128"/>
      <c r="E9" s="128"/>
      <c r="F9" s="128"/>
      <c r="G9" s="128"/>
      <c r="H9" s="129"/>
      <c r="I9" s="35"/>
    </row>
    <row r="10" spans="1:51" ht="29" x14ac:dyDescent="0.35">
      <c r="A10" s="37" t="s">
        <v>16</v>
      </c>
      <c r="B10" s="127" t="s">
        <v>17</v>
      </c>
      <c r="C10" s="128"/>
      <c r="D10" s="128"/>
      <c r="E10" s="128"/>
      <c r="F10" s="128"/>
      <c r="G10" s="128"/>
      <c r="H10" s="129"/>
      <c r="I10" s="35"/>
    </row>
    <row r="11" spans="1:51" ht="29" x14ac:dyDescent="0.35">
      <c r="A11" s="37" t="s">
        <v>18</v>
      </c>
      <c r="B11" s="127" t="s">
        <v>19</v>
      </c>
      <c r="C11" s="128"/>
      <c r="D11" s="128"/>
      <c r="E11" s="128"/>
      <c r="F11" s="128"/>
      <c r="G11" s="128"/>
      <c r="H11" s="129"/>
      <c r="I11" s="35"/>
    </row>
    <row r="12" spans="1:51" ht="58.5" customHeight="1" x14ac:dyDescent="0.35">
      <c r="A12" s="37" t="s">
        <v>20</v>
      </c>
      <c r="B12" s="127" t="s">
        <v>21</v>
      </c>
      <c r="C12" s="128"/>
      <c r="D12" s="128"/>
      <c r="E12" s="128"/>
      <c r="F12" s="128"/>
      <c r="G12" s="128"/>
      <c r="H12" s="129"/>
      <c r="I12" s="35"/>
    </row>
    <row r="13" spans="1:51" ht="29" x14ac:dyDescent="0.35">
      <c r="A13" s="37" t="s">
        <v>22</v>
      </c>
      <c r="B13" s="127" t="s">
        <v>23</v>
      </c>
      <c r="C13" s="128"/>
      <c r="D13" s="128"/>
      <c r="E13" s="128"/>
      <c r="F13" s="128"/>
      <c r="G13" s="128"/>
      <c r="H13" s="129"/>
      <c r="I13" s="35"/>
    </row>
    <row r="14" spans="1:51" ht="29" x14ac:dyDescent="0.35">
      <c r="A14" s="37" t="s">
        <v>24</v>
      </c>
      <c r="B14" s="127" t="s">
        <v>25</v>
      </c>
      <c r="C14" s="128"/>
      <c r="D14" s="128"/>
      <c r="E14" s="128"/>
      <c r="F14" s="128"/>
      <c r="G14" s="128"/>
      <c r="H14" s="129"/>
      <c r="I14" s="35"/>
    </row>
    <row r="15" spans="1:51" ht="29" x14ac:dyDescent="0.35">
      <c r="A15" s="37" t="s">
        <v>26</v>
      </c>
      <c r="B15" s="127" t="s">
        <v>27</v>
      </c>
      <c r="C15" s="128"/>
      <c r="D15" s="128"/>
      <c r="E15" s="128"/>
      <c r="F15" s="128"/>
      <c r="G15" s="128"/>
      <c r="H15" s="129"/>
      <c r="I15" s="35"/>
    </row>
    <row r="16" spans="1:51" ht="29" x14ac:dyDescent="0.35">
      <c r="A16" s="37" t="s">
        <v>28</v>
      </c>
      <c r="B16" s="127" t="s">
        <v>29</v>
      </c>
      <c r="C16" s="128"/>
      <c r="D16" s="128"/>
      <c r="E16" s="128"/>
      <c r="F16" s="128"/>
      <c r="G16" s="128"/>
      <c r="H16" s="129"/>
      <c r="I16" s="35"/>
    </row>
    <row r="17" spans="1:9" ht="29" x14ac:dyDescent="0.35">
      <c r="A17" s="37" t="s">
        <v>30</v>
      </c>
      <c r="B17" s="127" t="s">
        <v>31</v>
      </c>
      <c r="C17" s="128"/>
      <c r="D17" s="128"/>
      <c r="E17" s="128"/>
      <c r="F17" s="128"/>
      <c r="G17" s="128"/>
      <c r="H17" s="129"/>
      <c r="I17" s="35"/>
    </row>
    <row r="18" spans="1:9" ht="60" customHeight="1" x14ac:dyDescent="0.35">
      <c r="A18" s="37" t="s">
        <v>32</v>
      </c>
      <c r="B18" s="127" t="s">
        <v>33</v>
      </c>
      <c r="C18" s="128"/>
      <c r="D18" s="128"/>
      <c r="E18" s="128"/>
      <c r="F18" s="128"/>
      <c r="G18" s="128"/>
      <c r="H18" s="129"/>
      <c r="I18" s="35"/>
    </row>
    <row r="19" spans="1:9" ht="45.75" customHeight="1" x14ac:dyDescent="0.35">
      <c r="A19" s="37" t="s">
        <v>34</v>
      </c>
      <c r="B19" s="127" t="s">
        <v>35</v>
      </c>
      <c r="C19" s="128"/>
      <c r="D19" s="128"/>
      <c r="E19" s="128"/>
      <c r="F19" s="128"/>
      <c r="G19" s="128"/>
      <c r="H19" s="129"/>
      <c r="I19" s="35"/>
    </row>
    <row r="20" spans="1:9" ht="51.75" customHeight="1" x14ac:dyDescent="0.35">
      <c r="A20" s="37" t="s">
        <v>36</v>
      </c>
      <c r="B20" s="127" t="s">
        <v>37</v>
      </c>
      <c r="C20" s="128"/>
      <c r="D20" s="128"/>
      <c r="E20" s="128"/>
      <c r="F20" s="128"/>
      <c r="G20" s="128"/>
      <c r="H20" s="129"/>
      <c r="I20" s="35"/>
    </row>
    <row r="21" spans="1:9" ht="57.75" customHeight="1" x14ac:dyDescent="0.35">
      <c r="A21" s="37" t="s">
        <v>38</v>
      </c>
      <c r="B21" s="127" t="s">
        <v>39</v>
      </c>
      <c r="C21" s="128"/>
      <c r="D21" s="128"/>
      <c r="E21" s="128"/>
      <c r="F21" s="128"/>
      <c r="G21" s="128"/>
      <c r="H21" s="129"/>
      <c r="I21" s="35"/>
    </row>
    <row r="22" spans="1:9" x14ac:dyDescent="0.35">
      <c r="A22" s="134"/>
      <c r="B22" s="135"/>
      <c r="C22" s="135"/>
      <c r="D22" s="135"/>
      <c r="E22" s="135"/>
      <c r="F22" s="135"/>
      <c r="G22" s="135"/>
      <c r="H22" s="135"/>
      <c r="I22" s="136"/>
    </row>
    <row r="23" spans="1:9" ht="51" customHeight="1" x14ac:dyDescent="0.35">
      <c r="A23" s="148" t="s">
        <v>40</v>
      </c>
      <c r="B23" s="148"/>
      <c r="C23" s="148"/>
      <c r="D23" s="148"/>
      <c r="E23" s="148"/>
      <c r="F23" s="148"/>
      <c r="G23" s="148"/>
      <c r="H23" s="148"/>
      <c r="I23" s="148"/>
    </row>
    <row r="24" spans="1:9" ht="180" customHeight="1" x14ac:dyDescent="0.35">
      <c r="A24" s="131" t="s">
        <v>41</v>
      </c>
      <c r="B24" s="132"/>
      <c r="C24" s="132"/>
      <c r="D24" s="132"/>
      <c r="E24" s="132"/>
      <c r="F24" s="132"/>
      <c r="G24" s="132"/>
      <c r="H24" s="132"/>
      <c r="I24" s="133"/>
    </row>
    <row r="25" spans="1:9" ht="201" customHeight="1" x14ac:dyDescent="0.35">
      <c r="A25" s="38" t="s">
        <v>42</v>
      </c>
      <c r="B25" s="130" t="s">
        <v>43</v>
      </c>
      <c r="C25" s="130"/>
      <c r="D25" s="130"/>
      <c r="E25" s="130"/>
      <c r="F25" s="130"/>
      <c r="G25" s="130"/>
      <c r="H25" s="130"/>
      <c r="I25" s="130"/>
    </row>
    <row r="26" spans="1:9" ht="120.75" customHeight="1" x14ac:dyDescent="0.35">
      <c r="A26" s="38" t="s">
        <v>44</v>
      </c>
      <c r="B26" s="130" t="s">
        <v>45</v>
      </c>
      <c r="C26" s="130"/>
      <c r="D26" s="130"/>
      <c r="E26" s="130"/>
      <c r="F26" s="130"/>
      <c r="G26" s="130"/>
      <c r="H26" s="130"/>
      <c r="I26" s="130"/>
    </row>
    <row r="27" spans="1:9" ht="87" customHeight="1" x14ac:dyDescent="0.35">
      <c r="A27" s="38" t="s">
        <v>46</v>
      </c>
      <c r="B27" s="130" t="s">
        <v>47</v>
      </c>
      <c r="C27" s="130"/>
      <c r="D27" s="130"/>
      <c r="E27" s="130"/>
      <c r="F27" s="130"/>
      <c r="G27" s="130"/>
      <c r="H27" s="130"/>
      <c r="I27" s="130"/>
    </row>
    <row r="28" spans="1:9" ht="45.75" customHeight="1" x14ac:dyDescent="0.35">
      <c r="A28" s="38" t="s">
        <v>48</v>
      </c>
      <c r="B28" s="130" t="s">
        <v>49</v>
      </c>
      <c r="C28" s="130"/>
      <c r="D28" s="130"/>
      <c r="E28" s="130"/>
      <c r="F28" s="130"/>
      <c r="G28" s="130"/>
      <c r="H28" s="130"/>
      <c r="I28" s="130"/>
    </row>
    <row r="29" spans="1:9" x14ac:dyDescent="0.35">
      <c r="A29" s="137"/>
      <c r="B29" s="137"/>
      <c r="C29" s="137"/>
      <c r="D29" s="137"/>
      <c r="E29" s="137"/>
      <c r="F29" s="137"/>
      <c r="G29" s="137"/>
      <c r="H29" s="137"/>
      <c r="I29" s="137"/>
    </row>
    <row r="30" spans="1:9" ht="45" customHeight="1" x14ac:dyDescent="0.35">
      <c r="A30" s="142" t="s">
        <v>50</v>
      </c>
      <c r="B30" s="142"/>
      <c r="C30" s="142"/>
      <c r="D30" s="142"/>
      <c r="E30" s="142"/>
      <c r="F30" s="142"/>
      <c r="G30" s="142"/>
      <c r="H30" s="142"/>
      <c r="I30" s="142"/>
    </row>
    <row r="31" spans="1:9" ht="42" customHeight="1" x14ac:dyDescent="0.35">
      <c r="A31" s="143" t="s">
        <v>51</v>
      </c>
      <c r="B31" s="143"/>
      <c r="C31" s="124" t="s">
        <v>52</v>
      </c>
      <c r="D31" s="125"/>
      <c r="E31" s="125"/>
      <c r="F31" s="125"/>
      <c r="G31" s="125"/>
      <c r="H31" s="126"/>
      <c r="I31" s="34"/>
    </row>
    <row r="32" spans="1:9" ht="43.5" customHeight="1" x14ac:dyDescent="0.35">
      <c r="A32" s="143" t="s">
        <v>53</v>
      </c>
      <c r="B32" s="143"/>
      <c r="C32" s="124" t="s">
        <v>54</v>
      </c>
      <c r="D32" s="125"/>
      <c r="E32" s="125"/>
      <c r="F32" s="125"/>
      <c r="G32" s="125"/>
      <c r="H32" s="126"/>
      <c r="I32" s="34"/>
    </row>
    <row r="33" spans="1:9" ht="40.5" customHeight="1" x14ac:dyDescent="0.35">
      <c r="A33" s="143" t="s">
        <v>55</v>
      </c>
      <c r="B33" s="143"/>
      <c r="C33" s="124" t="s">
        <v>56</v>
      </c>
      <c r="D33" s="125"/>
      <c r="E33" s="125"/>
      <c r="F33" s="125"/>
      <c r="G33" s="125"/>
      <c r="H33" s="126"/>
      <c r="I33" s="34"/>
    </row>
    <row r="34" spans="1:9" ht="75.75" customHeight="1" x14ac:dyDescent="0.35">
      <c r="A34" s="141" t="s">
        <v>57</v>
      </c>
      <c r="B34" s="141"/>
      <c r="C34" s="127" t="s">
        <v>58</v>
      </c>
      <c r="D34" s="128"/>
      <c r="E34" s="128"/>
      <c r="F34" s="128"/>
      <c r="G34" s="128"/>
      <c r="H34" s="129"/>
      <c r="I34" s="34"/>
    </row>
    <row r="35" spans="1:9" ht="57.75" customHeight="1" x14ac:dyDescent="0.35">
      <c r="A35" s="141" t="s">
        <v>59</v>
      </c>
      <c r="B35" s="141"/>
      <c r="C35" s="124" t="s">
        <v>60</v>
      </c>
      <c r="D35" s="125"/>
      <c r="E35" s="125"/>
      <c r="F35" s="125"/>
      <c r="G35" s="125"/>
      <c r="H35" s="126"/>
      <c r="I35" s="34"/>
    </row>
    <row r="36" spans="1:9" ht="73.5" customHeight="1" x14ac:dyDescent="0.35">
      <c r="A36" s="141" t="s">
        <v>61</v>
      </c>
      <c r="B36" s="141"/>
      <c r="C36" s="124" t="s">
        <v>62</v>
      </c>
      <c r="D36" s="125"/>
      <c r="E36" s="125"/>
      <c r="F36" s="125"/>
      <c r="G36" s="125"/>
      <c r="H36" s="126"/>
      <c r="I36" s="34"/>
    </row>
    <row r="37" spans="1:9" ht="67.5" customHeight="1" x14ac:dyDescent="0.35">
      <c r="A37" s="141" t="s">
        <v>63</v>
      </c>
      <c r="B37" s="141"/>
      <c r="C37" s="124" t="s">
        <v>64</v>
      </c>
      <c r="D37" s="125"/>
      <c r="E37" s="125"/>
      <c r="F37" s="125"/>
      <c r="G37" s="125"/>
      <c r="H37" s="126"/>
      <c r="I37" s="34"/>
    </row>
    <row r="38" spans="1:9" ht="45.75" customHeight="1" x14ac:dyDescent="0.35">
      <c r="A38" s="141" t="s">
        <v>65</v>
      </c>
      <c r="B38" s="141"/>
      <c r="C38" s="124" t="s">
        <v>66</v>
      </c>
      <c r="D38" s="125"/>
      <c r="E38" s="125"/>
      <c r="F38" s="125"/>
      <c r="G38" s="125"/>
      <c r="H38" s="126"/>
      <c r="I38" s="34"/>
    </row>
    <row r="39" spans="1:9" ht="39.75" customHeight="1" x14ac:dyDescent="0.35">
      <c r="A39" s="141" t="s">
        <v>67</v>
      </c>
      <c r="B39" s="141"/>
      <c r="C39" s="124" t="s">
        <v>68</v>
      </c>
      <c r="D39" s="125"/>
      <c r="E39" s="125"/>
      <c r="F39" s="125"/>
      <c r="G39" s="125"/>
      <c r="H39" s="126"/>
      <c r="I39" s="34"/>
    </row>
    <row r="40" spans="1:9" ht="52.5" customHeight="1" x14ac:dyDescent="0.35">
      <c r="A40" s="149" t="s">
        <v>69</v>
      </c>
      <c r="B40" s="149"/>
      <c r="C40" s="124" t="s">
        <v>70</v>
      </c>
      <c r="D40" s="125"/>
      <c r="E40" s="125"/>
      <c r="F40" s="125"/>
      <c r="G40" s="125"/>
      <c r="H40" s="126"/>
      <c r="I40" s="34"/>
    </row>
    <row r="42" spans="1:9" ht="42.75" customHeight="1" x14ac:dyDescent="0.35">
      <c r="A42" s="150" t="s">
        <v>71</v>
      </c>
      <c r="B42" s="150"/>
      <c r="C42" s="150"/>
      <c r="D42" s="150"/>
      <c r="E42" s="150"/>
      <c r="F42" s="150"/>
      <c r="G42" s="150"/>
      <c r="H42" s="150"/>
    </row>
    <row r="43" spans="1:9" ht="53.25" customHeight="1" x14ac:dyDescent="0.35">
      <c r="A43" s="145" t="s">
        <v>72</v>
      </c>
      <c r="B43" s="145"/>
      <c r="C43" s="124" t="s">
        <v>73</v>
      </c>
      <c r="D43" s="125"/>
      <c r="E43" s="125"/>
      <c r="F43" s="125"/>
      <c r="G43" s="125"/>
      <c r="H43" s="126"/>
    </row>
    <row r="44" spans="1:9" ht="69" customHeight="1" x14ac:dyDescent="0.35">
      <c r="A44" s="145" t="s">
        <v>74</v>
      </c>
      <c r="B44" s="145"/>
      <c r="C44" s="127" t="s">
        <v>75</v>
      </c>
      <c r="D44" s="128"/>
      <c r="E44" s="128"/>
      <c r="F44" s="128"/>
      <c r="G44" s="128"/>
      <c r="H44" s="129"/>
    </row>
    <row r="45" spans="1:9" ht="56.25" customHeight="1" x14ac:dyDescent="0.35">
      <c r="A45" s="145" t="s">
        <v>76</v>
      </c>
      <c r="B45" s="145"/>
      <c r="C45" s="124" t="s">
        <v>77</v>
      </c>
      <c r="D45" s="125"/>
      <c r="E45" s="125"/>
      <c r="F45" s="125"/>
      <c r="G45" s="125"/>
      <c r="H45" s="126"/>
    </row>
    <row r="46" spans="1:9" ht="51.75" customHeight="1" x14ac:dyDescent="0.35">
      <c r="A46" s="145" t="s">
        <v>78</v>
      </c>
      <c r="B46" s="145"/>
      <c r="C46" s="124" t="s">
        <v>79</v>
      </c>
      <c r="D46" s="125"/>
      <c r="E46" s="125"/>
      <c r="F46" s="125"/>
      <c r="G46" s="125"/>
      <c r="H46" s="126"/>
    </row>
    <row r="47" spans="1:9" ht="48.75" customHeight="1" x14ac:dyDescent="0.35">
      <c r="A47" s="145" t="s">
        <v>80</v>
      </c>
      <c r="B47" s="145"/>
      <c r="C47" s="124" t="s">
        <v>81</v>
      </c>
      <c r="D47" s="125"/>
      <c r="E47" s="125"/>
      <c r="F47" s="125"/>
      <c r="G47" s="125"/>
      <c r="H47" s="126"/>
    </row>
    <row r="48" spans="1:9" x14ac:dyDescent="0.35">
      <c r="A48" s="147"/>
      <c r="B48" s="147"/>
      <c r="C48" s="147"/>
      <c r="D48" s="147"/>
      <c r="E48" s="147"/>
      <c r="F48" s="147"/>
      <c r="G48" s="147"/>
      <c r="H48" s="147"/>
    </row>
    <row r="49" spans="1:8" ht="34.5" customHeight="1" x14ac:dyDescent="0.35">
      <c r="A49" s="146" t="s">
        <v>82</v>
      </c>
      <c r="B49" s="146"/>
      <c r="C49" s="146"/>
      <c r="D49" s="146"/>
      <c r="E49" s="146"/>
      <c r="F49" s="146"/>
      <c r="G49" s="146"/>
      <c r="H49" s="146"/>
    </row>
    <row r="50" spans="1:8" ht="44.25" customHeight="1" x14ac:dyDescent="0.35">
      <c r="A50" s="145" t="s">
        <v>83</v>
      </c>
      <c r="B50" s="145"/>
      <c r="C50" s="124" t="s">
        <v>84</v>
      </c>
      <c r="D50" s="125"/>
      <c r="E50" s="125"/>
      <c r="F50" s="125"/>
      <c r="G50" s="125"/>
      <c r="H50" s="126"/>
    </row>
    <row r="51" spans="1:8" ht="90" customHeight="1" x14ac:dyDescent="0.35">
      <c r="A51" s="145" t="s">
        <v>85</v>
      </c>
      <c r="B51" s="145"/>
      <c r="C51" s="127" t="s">
        <v>86</v>
      </c>
      <c r="D51" s="125"/>
      <c r="E51" s="125"/>
      <c r="F51" s="125"/>
      <c r="G51" s="125"/>
      <c r="H51" s="126"/>
    </row>
    <row r="52" spans="1:8" ht="40.5" customHeight="1" x14ac:dyDescent="0.35">
      <c r="A52" s="145" t="s">
        <v>87</v>
      </c>
      <c r="B52" s="145"/>
      <c r="C52" s="124" t="s">
        <v>88</v>
      </c>
      <c r="D52" s="125"/>
      <c r="E52" s="125"/>
      <c r="F52" s="125"/>
      <c r="G52" s="125"/>
      <c r="H52" s="126"/>
    </row>
    <row r="53" spans="1:8" ht="32.25" customHeight="1" x14ac:dyDescent="0.35">
      <c r="A53" s="145" t="s">
        <v>89</v>
      </c>
      <c r="B53" s="145"/>
      <c r="C53" s="124" t="s">
        <v>90</v>
      </c>
      <c r="D53" s="125"/>
      <c r="E53" s="125"/>
      <c r="F53" s="125"/>
      <c r="G53" s="125"/>
      <c r="H53" s="126"/>
    </row>
    <row r="54" spans="1:8" ht="51.75" customHeight="1" x14ac:dyDescent="0.35">
      <c r="A54" s="144" t="s">
        <v>91</v>
      </c>
      <c r="B54" s="144"/>
      <c r="C54" s="124" t="s">
        <v>92</v>
      </c>
      <c r="D54" s="125"/>
      <c r="E54" s="125"/>
      <c r="F54" s="125"/>
      <c r="G54" s="125"/>
      <c r="H54" s="126"/>
    </row>
    <row r="55" spans="1:8" ht="65.25" customHeight="1" x14ac:dyDescent="0.35">
      <c r="A55" s="144" t="s">
        <v>93</v>
      </c>
      <c r="B55" s="144"/>
      <c r="C55" s="124" t="s">
        <v>94</v>
      </c>
      <c r="D55" s="125"/>
      <c r="E55" s="125"/>
      <c r="F55" s="125"/>
      <c r="G55" s="125"/>
      <c r="H55" s="126"/>
    </row>
    <row r="56" spans="1:8" ht="40.5" customHeight="1" x14ac:dyDescent="0.35">
      <c r="A56" s="144" t="s">
        <v>95</v>
      </c>
      <c r="B56" s="144"/>
      <c r="C56" s="124" t="s">
        <v>96</v>
      </c>
      <c r="D56" s="125"/>
      <c r="E56" s="125"/>
      <c r="F56" s="125"/>
      <c r="G56" s="125"/>
      <c r="H56" s="126"/>
    </row>
    <row r="57" spans="1:8" ht="60" customHeight="1" x14ac:dyDescent="0.35">
      <c r="A57" s="144" t="s">
        <v>97</v>
      </c>
      <c r="B57" s="144"/>
      <c r="C57" s="124" t="s">
        <v>98</v>
      </c>
      <c r="D57" s="125"/>
      <c r="E57" s="125"/>
      <c r="F57" s="125"/>
      <c r="G57" s="125"/>
      <c r="H57" s="126"/>
    </row>
    <row r="58" spans="1:8" ht="51.75" customHeight="1" x14ac:dyDescent="0.35">
      <c r="A58" s="144" t="s">
        <v>99</v>
      </c>
      <c r="B58" s="144"/>
      <c r="C58" s="124" t="s">
        <v>100</v>
      </c>
      <c r="D58" s="125"/>
      <c r="E58" s="125"/>
      <c r="F58" s="125"/>
      <c r="G58" s="125"/>
      <c r="H58" s="126"/>
    </row>
    <row r="59" spans="1:8" ht="54.75" customHeight="1" x14ac:dyDescent="0.35">
      <c r="A59" s="151" t="s">
        <v>101</v>
      </c>
      <c r="B59" s="151"/>
      <c r="C59" s="124" t="s">
        <v>102</v>
      </c>
      <c r="D59" s="125"/>
      <c r="E59" s="125"/>
      <c r="F59" s="125"/>
      <c r="G59" s="125"/>
      <c r="H59" s="126"/>
    </row>
    <row r="61" spans="1:8" s="34" customFormat="1" ht="182.25" customHeight="1" x14ac:dyDescent="0.35">
      <c r="A61" s="139" t="s">
        <v>103</v>
      </c>
      <c r="B61" s="140"/>
      <c r="C61" s="140"/>
      <c r="D61" s="140"/>
      <c r="E61" s="140"/>
      <c r="F61" s="140"/>
      <c r="G61" s="140"/>
      <c r="H61" s="140"/>
    </row>
    <row r="62" spans="1:8" s="34" customFormat="1" ht="64.5" customHeight="1" x14ac:dyDescent="0.35">
      <c r="A62" s="138" t="s">
        <v>104</v>
      </c>
      <c r="B62" s="138"/>
      <c r="C62" s="127" t="s">
        <v>105</v>
      </c>
      <c r="D62" s="128"/>
      <c r="E62" s="128"/>
      <c r="F62" s="128"/>
      <c r="G62" s="128"/>
      <c r="H62" s="129"/>
    </row>
    <row r="63" spans="1:8" s="34" customFormat="1" ht="69.75" customHeight="1" x14ac:dyDescent="0.35">
      <c r="A63" s="138" t="s">
        <v>106</v>
      </c>
      <c r="B63" s="138"/>
      <c r="C63" s="127" t="s">
        <v>107</v>
      </c>
      <c r="D63" s="128"/>
      <c r="E63" s="128"/>
      <c r="F63" s="128"/>
      <c r="G63" s="128"/>
      <c r="H63" s="129"/>
    </row>
  </sheetData>
  <mergeCells count="88">
    <mergeCell ref="A56:B56"/>
    <mergeCell ref="A57:B57"/>
    <mergeCell ref="A58:B58"/>
    <mergeCell ref="A59:B59"/>
    <mergeCell ref="A62:B62"/>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44:B44"/>
    <mergeCell ref="A45:B45"/>
    <mergeCell ref="A46:B46"/>
    <mergeCell ref="A47:B47"/>
    <mergeCell ref="A49:H49"/>
    <mergeCell ref="C45:H45"/>
    <mergeCell ref="C46:H46"/>
    <mergeCell ref="C47:H47"/>
    <mergeCell ref="A48:H48"/>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B18:H18"/>
    <mergeCell ref="B19:H19"/>
    <mergeCell ref="C37:H37"/>
    <mergeCell ref="C38:H38"/>
    <mergeCell ref="C39:H39"/>
    <mergeCell ref="B25:I25"/>
    <mergeCell ref="B26:I26"/>
    <mergeCell ref="B27:I27"/>
    <mergeCell ref="B20:H20"/>
    <mergeCell ref="B21:H21"/>
    <mergeCell ref="A24:I24"/>
    <mergeCell ref="A22:I22"/>
    <mergeCell ref="A29:I29"/>
    <mergeCell ref="B13:H13"/>
    <mergeCell ref="B14:H14"/>
    <mergeCell ref="B15:H15"/>
    <mergeCell ref="B16:H16"/>
    <mergeCell ref="B17:H17"/>
    <mergeCell ref="B8:H8"/>
    <mergeCell ref="B9:H9"/>
    <mergeCell ref="B10:H10"/>
    <mergeCell ref="B11:H11"/>
    <mergeCell ref="B12:H12"/>
    <mergeCell ref="B3:H3"/>
    <mergeCell ref="B4:H4"/>
    <mergeCell ref="B5:H5"/>
    <mergeCell ref="B6:H6"/>
    <mergeCell ref="B7:H7"/>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39"/>
  <sheetViews>
    <sheetView tabSelected="1" topLeftCell="BF7" zoomScale="70" zoomScaleNormal="70" workbookViewId="0">
      <pane ySplit="1" topLeftCell="A8" activePane="bottomLeft" state="frozen"/>
      <selection activeCell="J7" sqref="J7"/>
      <selection pane="bottomLeft" activeCell="BL1" sqref="BL1"/>
    </sheetView>
  </sheetViews>
  <sheetFormatPr baseColWidth="10" defaultColWidth="11.453125" defaultRowHeight="18.5" x14ac:dyDescent="0.35"/>
  <cols>
    <col min="1" max="1" width="22" customWidth="1"/>
    <col min="2" max="2" width="16.54296875" customWidth="1"/>
    <col min="3" max="3" width="19.453125" customWidth="1"/>
    <col min="4" max="4" width="38.54296875" customWidth="1"/>
    <col min="5" max="5" width="23.26953125" customWidth="1"/>
    <col min="6" max="6" width="37.81640625" customWidth="1"/>
    <col min="7" max="7" width="17.54296875" customWidth="1"/>
    <col min="8" max="8" width="21.7265625" customWidth="1"/>
    <col min="9" max="9" width="24.26953125" customWidth="1"/>
    <col min="10" max="10" width="22.7265625" customWidth="1"/>
    <col min="11" max="11" width="21.81640625" customWidth="1"/>
    <col min="12" max="12" width="17.26953125" customWidth="1"/>
    <col min="13" max="13" width="17.81640625" customWidth="1"/>
    <col min="14" max="14" width="23.26953125" style="2" customWidth="1"/>
    <col min="15" max="15" width="15.54296875" style="2" customWidth="1"/>
    <col min="16" max="16" width="17.7265625" style="2" customWidth="1"/>
    <col min="17" max="17" width="22" style="2" customWidth="1"/>
    <col min="18" max="18" width="19.1796875" style="3" customWidth="1"/>
    <col min="19" max="19" width="25.54296875" style="4" customWidth="1"/>
    <col min="20" max="25" width="20.26953125" style="5" customWidth="1"/>
    <col min="26" max="26" width="31.81640625" style="6" bestFit="1" customWidth="1"/>
    <col min="27" max="27" width="34.81640625" style="7" bestFit="1" customWidth="1"/>
    <col min="28" max="28" width="25.26953125" style="8" bestFit="1" customWidth="1"/>
    <col min="29" max="29" width="29.81640625" style="9" bestFit="1" customWidth="1"/>
    <col min="30" max="30" width="30.54296875" style="9" customWidth="1"/>
    <col min="31" max="31" width="25.1796875" style="10" customWidth="1"/>
    <col min="32" max="32" width="22.7265625" style="10" customWidth="1"/>
    <col min="33" max="33" width="29.1796875" customWidth="1"/>
    <col min="34" max="34" width="21.81640625" style="13" customWidth="1"/>
    <col min="35" max="35" width="27" style="13" customWidth="1"/>
    <col min="36" max="40" width="24.7265625" style="11" customWidth="1"/>
    <col min="41" max="41" width="20.26953125" style="12" customWidth="1"/>
    <col min="42" max="42" width="25.7265625" style="13" customWidth="1"/>
    <col min="43" max="43" width="22.54296875" customWidth="1"/>
    <col min="44" max="44" width="24.1796875" customWidth="1"/>
    <col min="45" max="45" width="22" customWidth="1"/>
    <col min="46" max="46" width="23" customWidth="1"/>
    <col min="47" max="47" width="23.453125" style="13" customWidth="1"/>
    <col min="48" max="48" width="23.453125" customWidth="1"/>
    <col min="49" max="49" width="28.453125" style="54" customWidth="1"/>
    <col min="50" max="50" width="25" style="2" customWidth="1"/>
    <col min="51" max="51" width="35" customWidth="1"/>
    <col min="52" max="55" width="32.26953125" customWidth="1"/>
    <col min="56" max="56" width="37.81640625" customWidth="1"/>
    <col min="57" max="57" width="32.26953125" customWidth="1"/>
    <col min="58" max="58" width="28.26953125" customWidth="1"/>
    <col min="59" max="59" width="63.81640625" customWidth="1"/>
    <col min="60" max="60" width="19.453125" customWidth="1"/>
    <col min="61" max="61" width="18.81640625" customWidth="1"/>
    <col min="62" max="62" width="25.54296875" customWidth="1"/>
    <col min="63" max="63" width="50" customWidth="1"/>
    <col min="64" max="64" width="32" customWidth="1"/>
    <col min="65" max="65" width="30.453125" customWidth="1"/>
  </cols>
  <sheetData>
    <row r="1" spans="1:65" ht="29.25" customHeight="1" x14ac:dyDescent="0.35">
      <c r="B1" s="234" t="s">
        <v>108</v>
      </c>
      <c r="C1" s="234"/>
      <c r="D1" s="231" t="s">
        <v>109</v>
      </c>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3"/>
      <c r="BG1" s="14" t="s">
        <v>110</v>
      </c>
    </row>
    <row r="2" spans="1:65" ht="30" customHeight="1" x14ac:dyDescent="0.35">
      <c r="B2" s="234"/>
      <c r="C2" s="234"/>
      <c r="D2" s="231" t="s">
        <v>111</v>
      </c>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3"/>
      <c r="BG2" s="14" t="s">
        <v>112</v>
      </c>
    </row>
    <row r="3" spans="1:65" ht="30.75" customHeight="1" x14ac:dyDescent="0.35">
      <c r="B3" s="234"/>
      <c r="C3" s="234"/>
      <c r="D3" s="231" t="s">
        <v>113</v>
      </c>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3"/>
      <c r="BG3" s="14" t="s">
        <v>114</v>
      </c>
    </row>
    <row r="4" spans="1:65" ht="24.75" customHeight="1" x14ac:dyDescent="0.35">
      <c r="B4" s="234"/>
      <c r="C4" s="234"/>
      <c r="D4" s="231" t="s">
        <v>115</v>
      </c>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232"/>
      <c r="BB4" s="232"/>
      <c r="BC4" s="232"/>
      <c r="BD4" s="232"/>
      <c r="BE4" s="232"/>
      <c r="BF4" s="233"/>
      <c r="BG4" s="14" t="s">
        <v>116</v>
      </c>
    </row>
    <row r="5" spans="1:65" ht="27" customHeight="1" x14ac:dyDescent="0.35">
      <c r="B5" s="228" t="s">
        <v>117</v>
      </c>
      <c r="C5" s="228"/>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30"/>
    </row>
    <row r="6" spans="1:65" ht="30.75" customHeight="1" x14ac:dyDescent="0.35">
      <c r="A6" s="240" t="s">
        <v>1</v>
      </c>
      <c r="B6" s="240"/>
      <c r="C6" s="240"/>
      <c r="D6" s="240"/>
      <c r="E6" s="240"/>
      <c r="F6" s="240"/>
      <c r="G6" s="240"/>
      <c r="H6" s="240"/>
      <c r="I6" s="240"/>
      <c r="J6" s="240"/>
      <c r="K6" s="240"/>
      <c r="L6" s="240"/>
      <c r="M6" s="240"/>
      <c r="N6" s="240"/>
      <c r="O6" s="240"/>
      <c r="P6" s="240"/>
      <c r="Q6" s="240"/>
      <c r="R6" s="240"/>
      <c r="S6" s="240"/>
      <c r="T6" s="240"/>
      <c r="U6" s="67"/>
      <c r="V6" s="67"/>
      <c r="W6" s="67"/>
      <c r="X6" s="67"/>
      <c r="Y6" s="67"/>
      <c r="Z6" s="241" t="s">
        <v>118</v>
      </c>
      <c r="AA6" s="241"/>
      <c r="AB6" s="241"/>
      <c r="AC6" s="242"/>
      <c r="AD6" s="245" t="s">
        <v>50</v>
      </c>
      <c r="AE6" s="241"/>
      <c r="AF6" s="241"/>
      <c r="AG6" s="241"/>
      <c r="AH6" s="241"/>
      <c r="AI6" s="241"/>
      <c r="AJ6" s="241"/>
      <c r="AK6" s="241"/>
      <c r="AL6" s="241"/>
      <c r="AM6" s="241"/>
      <c r="AN6" s="241"/>
      <c r="AO6" s="241"/>
      <c r="AP6" s="241"/>
      <c r="AQ6" s="246"/>
      <c r="AR6" s="243" t="s">
        <v>71</v>
      </c>
      <c r="AS6" s="244"/>
      <c r="AT6" s="244"/>
      <c r="AU6" s="244"/>
      <c r="AV6" s="244"/>
      <c r="AW6" s="247" t="s">
        <v>82</v>
      </c>
      <c r="AX6" s="247"/>
      <c r="AY6" s="247"/>
      <c r="AZ6" s="247"/>
      <c r="BA6" s="247"/>
      <c r="BB6" s="247"/>
      <c r="BC6" s="247"/>
      <c r="BD6" s="247"/>
      <c r="BE6" s="247"/>
      <c r="BF6" s="247"/>
      <c r="BG6" s="247"/>
      <c r="BH6" s="247"/>
      <c r="BI6" s="247"/>
      <c r="BJ6" s="247"/>
      <c r="BK6" s="247"/>
      <c r="BL6" s="239" t="s">
        <v>119</v>
      </c>
      <c r="BM6" s="239"/>
    </row>
    <row r="7" spans="1:65" s="1" customFormat="1" ht="96" customHeight="1" x14ac:dyDescent="0.3">
      <c r="A7" s="235" t="s">
        <v>2</v>
      </c>
      <c r="B7" s="138" t="s">
        <v>4</v>
      </c>
      <c r="C7" s="138" t="s">
        <v>6</v>
      </c>
      <c r="D7" s="138" t="s">
        <v>8</v>
      </c>
      <c r="E7" s="138" t="s">
        <v>10</v>
      </c>
      <c r="F7" s="138" t="s">
        <v>12</v>
      </c>
      <c r="G7" s="214" t="s">
        <v>14</v>
      </c>
      <c r="H7" s="214" t="s">
        <v>16</v>
      </c>
      <c r="I7" s="214" t="s">
        <v>18</v>
      </c>
      <c r="J7" s="138" t="s">
        <v>120</v>
      </c>
      <c r="K7" s="138" t="s">
        <v>22</v>
      </c>
      <c r="L7" s="138" t="s">
        <v>24</v>
      </c>
      <c r="M7" s="138" t="s">
        <v>26</v>
      </c>
      <c r="N7" s="138" t="s">
        <v>28</v>
      </c>
      <c r="O7" s="214" t="s">
        <v>121</v>
      </c>
      <c r="P7" s="214"/>
      <c r="Q7" s="214" t="s">
        <v>32</v>
      </c>
      <c r="R7" s="138" t="s">
        <v>34</v>
      </c>
      <c r="S7" s="138" t="s">
        <v>36</v>
      </c>
      <c r="T7" s="138" t="s">
        <v>38</v>
      </c>
      <c r="U7" s="226" t="s">
        <v>122</v>
      </c>
      <c r="V7" s="226" t="s">
        <v>123</v>
      </c>
      <c r="W7" s="226" t="s">
        <v>124</v>
      </c>
      <c r="X7" s="159" t="s">
        <v>125</v>
      </c>
      <c r="Y7" s="138" t="s">
        <v>126</v>
      </c>
      <c r="Z7" s="235" t="s">
        <v>42</v>
      </c>
      <c r="AA7" s="235" t="s">
        <v>44</v>
      </c>
      <c r="AB7" s="235" t="s">
        <v>46</v>
      </c>
      <c r="AC7" s="235" t="s">
        <v>48</v>
      </c>
      <c r="AD7" s="138" t="s">
        <v>51</v>
      </c>
      <c r="AE7" s="138" t="s">
        <v>53</v>
      </c>
      <c r="AF7" s="138" t="s">
        <v>55</v>
      </c>
      <c r="AG7" s="159" t="s">
        <v>127</v>
      </c>
      <c r="AH7" s="159" t="s">
        <v>59</v>
      </c>
      <c r="AI7" s="159" t="s">
        <v>61</v>
      </c>
      <c r="AJ7" s="159" t="s">
        <v>63</v>
      </c>
      <c r="AK7" s="159" t="s">
        <v>128</v>
      </c>
      <c r="AL7" s="160" t="s">
        <v>129</v>
      </c>
      <c r="AM7" s="160" t="s">
        <v>130</v>
      </c>
      <c r="AN7" s="159" t="s">
        <v>125</v>
      </c>
      <c r="AO7" s="159" t="s">
        <v>65</v>
      </c>
      <c r="AP7" s="159" t="s">
        <v>67</v>
      </c>
      <c r="AQ7" s="236" t="s">
        <v>69</v>
      </c>
      <c r="AR7" s="236" t="s">
        <v>72</v>
      </c>
      <c r="AS7" s="236" t="s">
        <v>74</v>
      </c>
      <c r="AT7" s="236" t="s">
        <v>76</v>
      </c>
      <c r="AU7" s="236" t="s">
        <v>78</v>
      </c>
      <c r="AV7" s="236" t="s">
        <v>80</v>
      </c>
      <c r="AW7" s="177" t="s">
        <v>83</v>
      </c>
      <c r="AX7" s="236" t="s">
        <v>85</v>
      </c>
      <c r="AY7" s="236" t="s">
        <v>87</v>
      </c>
      <c r="AZ7" s="236" t="s">
        <v>89</v>
      </c>
      <c r="BA7" s="177" t="s">
        <v>131</v>
      </c>
      <c r="BB7" s="75" t="s">
        <v>132</v>
      </c>
      <c r="BC7" s="75" t="s">
        <v>133</v>
      </c>
      <c r="BD7" s="75" t="s">
        <v>134</v>
      </c>
      <c r="BE7" s="75" t="s">
        <v>133</v>
      </c>
      <c r="BF7" s="214" t="s">
        <v>91</v>
      </c>
      <c r="BG7" s="214" t="s">
        <v>93</v>
      </c>
      <c r="BH7" s="214" t="s">
        <v>95</v>
      </c>
      <c r="BI7" s="214" t="s">
        <v>97</v>
      </c>
      <c r="BJ7" s="214" t="s">
        <v>99</v>
      </c>
      <c r="BK7" s="138" t="s">
        <v>101</v>
      </c>
      <c r="BL7" s="238" t="s">
        <v>104</v>
      </c>
      <c r="BM7" s="238" t="s">
        <v>106</v>
      </c>
    </row>
    <row r="8" spans="1:65" s="1" customFormat="1" ht="14" x14ac:dyDescent="0.3">
      <c r="A8" s="235"/>
      <c r="B8" s="138"/>
      <c r="C8" s="138"/>
      <c r="D8" s="138"/>
      <c r="E8" s="138"/>
      <c r="F8" s="138"/>
      <c r="G8" s="214"/>
      <c r="H8" s="214"/>
      <c r="I8" s="214"/>
      <c r="J8" s="138"/>
      <c r="K8" s="138"/>
      <c r="L8" s="138"/>
      <c r="M8" s="138"/>
      <c r="N8" s="138"/>
      <c r="O8" s="41" t="s">
        <v>135</v>
      </c>
      <c r="P8" s="41" t="s">
        <v>136</v>
      </c>
      <c r="Q8" s="214"/>
      <c r="R8" s="138"/>
      <c r="S8" s="138"/>
      <c r="T8" s="138"/>
      <c r="U8" s="227"/>
      <c r="V8" s="227"/>
      <c r="W8" s="227"/>
      <c r="X8" s="159"/>
      <c r="Y8" s="138"/>
      <c r="Z8" s="235"/>
      <c r="AA8" s="235"/>
      <c r="AB8" s="235"/>
      <c r="AC8" s="235"/>
      <c r="AD8" s="138"/>
      <c r="AE8" s="138"/>
      <c r="AF8" s="138"/>
      <c r="AG8" s="159"/>
      <c r="AH8" s="159"/>
      <c r="AI8" s="159"/>
      <c r="AJ8" s="159"/>
      <c r="AK8" s="159"/>
      <c r="AL8" s="160"/>
      <c r="AM8" s="160"/>
      <c r="AN8" s="159"/>
      <c r="AO8" s="159"/>
      <c r="AP8" s="159"/>
      <c r="AQ8" s="236"/>
      <c r="AR8" s="236"/>
      <c r="AS8" s="236"/>
      <c r="AT8" s="236"/>
      <c r="AU8" s="236"/>
      <c r="AV8" s="236"/>
      <c r="AW8" s="177"/>
      <c r="AX8" s="237"/>
      <c r="AY8" s="236"/>
      <c r="AZ8" s="237"/>
      <c r="BA8" s="177"/>
      <c r="BB8" s="76"/>
      <c r="BC8" s="76"/>
      <c r="BD8" s="76"/>
      <c r="BE8" s="76"/>
      <c r="BF8" s="214"/>
      <c r="BG8" s="214"/>
      <c r="BH8" s="214"/>
      <c r="BI8" s="214"/>
      <c r="BJ8" s="214"/>
      <c r="BK8" s="138"/>
      <c r="BL8" s="238"/>
      <c r="BM8" s="238"/>
    </row>
    <row r="9" spans="1:65" s="11" customFormat="1" ht="101.5" customHeight="1" x14ac:dyDescent="0.35">
      <c r="A9" s="211" t="s">
        <v>137</v>
      </c>
      <c r="B9" s="152" t="s">
        <v>138</v>
      </c>
      <c r="C9" s="152" t="s">
        <v>139</v>
      </c>
      <c r="D9" s="156" t="s">
        <v>140</v>
      </c>
      <c r="E9" s="218">
        <v>0.72</v>
      </c>
      <c r="F9" s="156" t="s">
        <v>141</v>
      </c>
      <c r="G9" s="156" t="s">
        <v>141</v>
      </c>
      <c r="H9" s="156" t="s">
        <v>142</v>
      </c>
      <c r="I9" s="217">
        <v>0.02</v>
      </c>
      <c r="J9" s="156" t="s">
        <v>143</v>
      </c>
      <c r="K9" s="172" t="s">
        <v>144</v>
      </c>
      <c r="L9" s="211" t="s">
        <v>145</v>
      </c>
      <c r="M9" s="212">
        <v>1330.39</v>
      </c>
      <c r="N9" s="172" t="s">
        <v>146</v>
      </c>
      <c r="O9" s="172"/>
      <c r="P9" s="172" t="s">
        <v>147</v>
      </c>
      <c r="Q9" s="172"/>
      <c r="R9" s="172">
        <v>32</v>
      </c>
      <c r="S9" s="172">
        <v>6</v>
      </c>
      <c r="T9" s="172">
        <v>43.41</v>
      </c>
      <c r="U9" s="172">
        <v>4.0830000000000002</v>
      </c>
      <c r="V9" s="172">
        <v>0</v>
      </c>
      <c r="W9" s="172">
        <v>25</v>
      </c>
      <c r="X9" s="205">
        <f>+(U9+V9+W9)/S9</f>
        <v>4.8471666666666664</v>
      </c>
      <c r="Y9" s="205">
        <v>1</v>
      </c>
      <c r="Z9" s="155" t="s">
        <v>148</v>
      </c>
      <c r="AA9" s="155" t="s">
        <v>149</v>
      </c>
      <c r="AB9" s="155" t="s">
        <v>150</v>
      </c>
      <c r="AC9" s="155" t="s">
        <v>151</v>
      </c>
      <c r="AD9" s="166" t="s">
        <v>152</v>
      </c>
      <c r="AE9" s="259">
        <v>2021130010155</v>
      </c>
      <c r="AF9" s="260" t="s">
        <v>153</v>
      </c>
      <c r="AG9" s="182" t="s">
        <v>154</v>
      </c>
      <c r="AH9" s="182" t="s">
        <v>155</v>
      </c>
      <c r="AI9" s="182">
        <v>6</v>
      </c>
      <c r="AJ9" s="181">
        <v>0.4</v>
      </c>
      <c r="AK9" s="161">
        <v>4.0830000000000002</v>
      </c>
      <c r="AL9" s="161">
        <v>0</v>
      </c>
      <c r="AM9" s="169">
        <v>1</v>
      </c>
      <c r="AN9" s="169">
        <f>AM9</f>
        <v>1</v>
      </c>
      <c r="AO9" s="182" t="s">
        <v>156</v>
      </c>
      <c r="AP9" s="182" t="s">
        <v>157</v>
      </c>
      <c r="AQ9" s="182">
        <v>330</v>
      </c>
      <c r="AR9" s="182">
        <v>1057445</v>
      </c>
      <c r="AS9" s="182">
        <v>361520</v>
      </c>
      <c r="AT9" s="211" t="s">
        <v>158</v>
      </c>
      <c r="AU9" s="262" t="s">
        <v>159</v>
      </c>
      <c r="AV9" s="161" t="s">
        <v>160</v>
      </c>
      <c r="AW9" s="288">
        <v>40891695333</v>
      </c>
      <c r="AX9" s="211" t="s">
        <v>161</v>
      </c>
      <c r="AY9" s="285" t="s">
        <v>162</v>
      </c>
      <c r="AZ9" s="211" t="s">
        <v>163</v>
      </c>
      <c r="BA9" s="117">
        <v>16891695333</v>
      </c>
      <c r="BB9" s="117">
        <v>16855846692.98</v>
      </c>
      <c r="BC9" s="117">
        <v>1940695610.22</v>
      </c>
      <c r="BD9" s="113">
        <f>+BB9/BA9</f>
        <v>0.99787773581554207</v>
      </c>
      <c r="BE9" s="114">
        <f>(BB9/BA9)*100</f>
        <v>99.787773581554205</v>
      </c>
      <c r="BF9" s="161" t="s">
        <v>164</v>
      </c>
      <c r="BG9" s="161" t="s">
        <v>165</v>
      </c>
      <c r="BH9" s="161"/>
      <c r="BI9" s="161" t="s">
        <v>166</v>
      </c>
      <c r="BJ9" s="161" t="s">
        <v>156</v>
      </c>
      <c r="BK9" s="161" t="s">
        <v>167</v>
      </c>
      <c r="BL9" s="172" t="s">
        <v>168</v>
      </c>
      <c r="BM9" s="172" t="s">
        <v>169</v>
      </c>
    </row>
    <row r="10" spans="1:65" s="11" customFormat="1" ht="116.15" customHeight="1" x14ac:dyDescent="0.35">
      <c r="A10" s="211"/>
      <c r="B10" s="152"/>
      <c r="C10" s="152"/>
      <c r="D10" s="157"/>
      <c r="E10" s="218"/>
      <c r="F10" s="157"/>
      <c r="G10" s="157"/>
      <c r="H10" s="157"/>
      <c r="I10" s="157"/>
      <c r="J10" s="157"/>
      <c r="K10" s="173"/>
      <c r="L10" s="211"/>
      <c r="M10" s="225"/>
      <c r="N10" s="173"/>
      <c r="O10" s="173"/>
      <c r="P10" s="173"/>
      <c r="Q10" s="173"/>
      <c r="R10" s="173"/>
      <c r="S10" s="173"/>
      <c r="T10" s="173"/>
      <c r="U10" s="173"/>
      <c r="V10" s="173"/>
      <c r="W10" s="173"/>
      <c r="X10" s="206"/>
      <c r="Y10" s="206"/>
      <c r="Z10" s="155"/>
      <c r="AA10" s="155"/>
      <c r="AB10" s="155"/>
      <c r="AC10" s="155"/>
      <c r="AD10" s="167"/>
      <c r="AE10" s="259"/>
      <c r="AF10" s="260"/>
      <c r="AG10" s="182"/>
      <c r="AH10" s="182"/>
      <c r="AI10" s="182"/>
      <c r="AJ10" s="182"/>
      <c r="AK10" s="162"/>
      <c r="AL10" s="162"/>
      <c r="AM10" s="162"/>
      <c r="AN10" s="162"/>
      <c r="AO10" s="182"/>
      <c r="AP10" s="182"/>
      <c r="AQ10" s="182"/>
      <c r="AR10" s="182"/>
      <c r="AS10" s="182"/>
      <c r="AT10" s="211"/>
      <c r="AU10" s="263"/>
      <c r="AV10" s="162"/>
      <c r="AW10" s="289"/>
      <c r="AX10" s="211"/>
      <c r="AY10" s="286"/>
      <c r="AZ10" s="211"/>
      <c r="BA10" s="117">
        <v>25000000000</v>
      </c>
      <c r="BB10" s="117">
        <v>1163094773.8599999</v>
      </c>
      <c r="BC10" s="117">
        <v>0</v>
      </c>
      <c r="BD10" s="113">
        <f t="shared" ref="BD10:BD13" si="0">+BB10/BA10</f>
        <v>4.6523790954399999E-2</v>
      </c>
      <c r="BE10" s="118">
        <f>+BC10/BA10</f>
        <v>0</v>
      </c>
      <c r="BF10" s="162"/>
      <c r="BG10" s="162"/>
      <c r="BH10" s="162"/>
      <c r="BI10" s="162"/>
      <c r="BJ10" s="162"/>
      <c r="BK10" s="162"/>
      <c r="BL10" s="173"/>
      <c r="BM10" s="173"/>
    </row>
    <row r="11" spans="1:65" s="11" customFormat="1" ht="40.5" customHeight="1" x14ac:dyDescent="0.35">
      <c r="A11" s="211"/>
      <c r="B11" s="152"/>
      <c r="C11" s="152"/>
      <c r="D11" s="157"/>
      <c r="E11" s="218"/>
      <c r="F11" s="157"/>
      <c r="G11" s="157"/>
      <c r="H11" s="157"/>
      <c r="I11" s="157"/>
      <c r="J11" s="157"/>
      <c r="K11" s="171"/>
      <c r="L11" s="211"/>
      <c r="M11" s="213"/>
      <c r="N11" s="171"/>
      <c r="O11" s="171"/>
      <c r="P11" s="171"/>
      <c r="Q11" s="171"/>
      <c r="R11" s="171"/>
      <c r="S11" s="171"/>
      <c r="T11" s="171"/>
      <c r="U11" s="171"/>
      <c r="V11" s="171"/>
      <c r="W11" s="171"/>
      <c r="X11" s="207"/>
      <c r="Y11" s="207"/>
      <c r="Z11" s="155"/>
      <c r="AA11" s="155"/>
      <c r="AB11" s="155"/>
      <c r="AC11" s="155"/>
      <c r="AD11" s="167"/>
      <c r="AE11" s="259"/>
      <c r="AF11" s="260"/>
      <c r="AG11" s="49" t="s">
        <v>170</v>
      </c>
      <c r="AH11" s="49" t="s">
        <v>171</v>
      </c>
      <c r="AI11" s="49">
        <v>2</v>
      </c>
      <c r="AJ11" s="68">
        <v>0.4</v>
      </c>
      <c r="AK11" s="68">
        <v>0</v>
      </c>
      <c r="AL11" s="68">
        <v>0</v>
      </c>
      <c r="AM11" s="68">
        <v>0</v>
      </c>
      <c r="AN11" s="68">
        <f>AM11</f>
        <v>0</v>
      </c>
      <c r="AO11" s="49" t="s">
        <v>156</v>
      </c>
      <c r="AP11" s="49" t="s">
        <v>157</v>
      </c>
      <c r="AQ11" s="49">
        <v>330</v>
      </c>
      <c r="AR11" s="49">
        <v>1057445</v>
      </c>
      <c r="AS11" s="49">
        <v>361520</v>
      </c>
      <c r="AT11" s="211"/>
      <c r="AU11" s="60" t="s">
        <v>159</v>
      </c>
      <c r="AV11" s="49" t="s">
        <v>160</v>
      </c>
      <c r="AW11" s="289"/>
      <c r="AX11" s="211" t="s">
        <v>172</v>
      </c>
      <c r="AY11" s="286"/>
      <c r="AZ11" s="211" t="s">
        <v>173</v>
      </c>
      <c r="BA11" s="117">
        <v>24000000000</v>
      </c>
      <c r="BB11" s="117">
        <v>15773395920</v>
      </c>
      <c r="BC11" s="117">
        <v>765832889.90999997</v>
      </c>
      <c r="BD11" s="113">
        <f t="shared" si="0"/>
        <v>0.65722482999999998</v>
      </c>
      <c r="BE11" s="118">
        <f t="shared" ref="BE11:BE15" si="1">+BC11/BA11</f>
        <v>3.1909703746249997E-2</v>
      </c>
      <c r="BF11" s="49" t="s">
        <v>164</v>
      </c>
      <c r="BG11" s="49" t="s">
        <v>174</v>
      </c>
      <c r="BH11" s="49" t="s">
        <v>166</v>
      </c>
      <c r="BI11" s="49" t="s">
        <v>166</v>
      </c>
      <c r="BJ11" s="49" t="s">
        <v>156</v>
      </c>
      <c r="BK11" s="49" t="s">
        <v>175</v>
      </c>
      <c r="BL11" s="173"/>
      <c r="BM11" s="173"/>
    </row>
    <row r="12" spans="1:65" s="11" customFormat="1" ht="15" customHeight="1" x14ac:dyDescent="0.35">
      <c r="A12" s="211"/>
      <c r="B12" s="152"/>
      <c r="C12" s="152"/>
      <c r="D12" s="157"/>
      <c r="E12" s="218"/>
      <c r="F12" s="157"/>
      <c r="G12" s="157"/>
      <c r="H12" s="157"/>
      <c r="I12" s="157"/>
      <c r="J12" s="157"/>
      <c r="K12" s="172" t="s">
        <v>176</v>
      </c>
      <c r="L12" s="219" t="s">
        <v>177</v>
      </c>
      <c r="M12" s="222">
        <v>196</v>
      </c>
      <c r="N12" s="172" t="s">
        <v>178</v>
      </c>
      <c r="O12" s="172"/>
      <c r="P12" s="172" t="s">
        <v>147</v>
      </c>
      <c r="Q12" s="172"/>
      <c r="R12" s="172">
        <v>8</v>
      </c>
      <c r="S12" s="172">
        <v>2</v>
      </c>
      <c r="T12" s="172">
        <v>9</v>
      </c>
      <c r="U12" s="172">
        <v>1</v>
      </c>
      <c r="V12" s="172">
        <v>0</v>
      </c>
      <c r="W12" s="172">
        <v>0</v>
      </c>
      <c r="X12" s="208">
        <f>+(U12+V12+W12)/S12</f>
        <v>0.5</v>
      </c>
      <c r="Y12" s="208">
        <v>1</v>
      </c>
      <c r="Z12" s="155"/>
      <c r="AA12" s="155"/>
      <c r="AB12" s="155"/>
      <c r="AC12" s="155"/>
      <c r="AD12" s="167"/>
      <c r="AE12" s="259"/>
      <c r="AF12" s="260"/>
      <c r="AG12" s="182" t="s">
        <v>179</v>
      </c>
      <c r="AH12" s="182" t="s">
        <v>166</v>
      </c>
      <c r="AI12" s="182">
        <v>20</v>
      </c>
      <c r="AJ12" s="181">
        <v>0.15</v>
      </c>
      <c r="AK12" s="181">
        <v>0.25</v>
      </c>
      <c r="AL12" s="181">
        <v>0.5</v>
      </c>
      <c r="AM12" s="181">
        <v>0.75</v>
      </c>
      <c r="AN12" s="181">
        <f>AM12</f>
        <v>0.75</v>
      </c>
      <c r="AO12" s="182" t="s">
        <v>156</v>
      </c>
      <c r="AP12" s="182" t="s">
        <v>157</v>
      </c>
      <c r="AQ12" s="182">
        <v>330</v>
      </c>
      <c r="AR12" s="182" t="s">
        <v>166</v>
      </c>
      <c r="AS12" s="182" t="s">
        <v>166</v>
      </c>
      <c r="AT12" s="211"/>
      <c r="AU12" s="262" t="s">
        <v>159</v>
      </c>
      <c r="AV12" s="161" t="s">
        <v>160</v>
      </c>
      <c r="AW12" s="289"/>
      <c r="AX12" s="211"/>
      <c r="AY12" s="286"/>
      <c r="AZ12" s="211"/>
      <c r="BA12" s="117">
        <v>971165.25</v>
      </c>
      <c r="BB12" s="77"/>
      <c r="BC12" s="77"/>
      <c r="BD12" s="113">
        <f t="shared" si="0"/>
        <v>0</v>
      </c>
      <c r="BE12" s="118">
        <f t="shared" si="1"/>
        <v>0</v>
      </c>
      <c r="BF12" s="161" t="s">
        <v>164</v>
      </c>
      <c r="BG12" s="161"/>
      <c r="BH12" s="161"/>
      <c r="BI12" s="161"/>
      <c r="BJ12" s="161"/>
      <c r="BK12" s="161"/>
      <c r="BL12" s="173"/>
      <c r="BM12" s="173"/>
    </row>
    <row r="13" spans="1:65" s="11" customFormat="1" ht="15" customHeight="1" x14ac:dyDescent="0.35">
      <c r="A13" s="211"/>
      <c r="B13" s="152"/>
      <c r="C13" s="152"/>
      <c r="D13" s="157"/>
      <c r="E13" s="218"/>
      <c r="F13" s="157"/>
      <c r="G13" s="157"/>
      <c r="H13" s="157"/>
      <c r="I13" s="157"/>
      <c r="J13" s="157"/>
      <c r="K13" s="173"/>
      <c r="L13" s="220"/>
      <c r="M13" s="223"/>
      <c r="N13" s="173"/>
      <c r="O13" s="173"/>
      <c r="P13" s="173"/>
      <c r="Q13" s="173"/>
      <c r="R13" s="173"/>
      <c r="S13" s="173"/>
      <c r="T13" s="173"/>
      <c r="U13" s="173"/>
      <c r="V13" s="173"/>
      <c r="W13" s="173"/>
      <c r="X13" s="209"/>
      <c r="Y13" s="209"/>
      <c r="Z13" s="155"/>
      <c r="AA13" s="155"/>
      <c r="AB13" s="155"/>
      <c r="AC13" s="155"/>
      <c r="AD13" s="167"/>
      <c r="AE13" s="259"/>
      <c r="AF13" s="260"/>
      <c r="AG13" s="182"/>
      <c r="AH13" s="182"/>
      <c r="AI13" s="182"/>
      <c r="AJ13" s="182"/>
      <c r="AK13" s="182"/>
      <c r="AL13" s="182"/>
      <c r="AM13" s="182"/>
      <c r="AN13" s="182"/>
      <c r="AO13" s="182"/>
      <c r="AP13" s="182"/>
      <c r="AQ13" s="182"/>
      <c r="AR13" s="182"/>
      <c r="AS13" s="182"/>
      <c r="AT13" s="211"/>
      <c r="AU13" s="264"/>
      <c r="AV13" s="261"/>
      <c r="AW13" s="289"/>
      <c r="AX13" s="211"/>
      <c r="AY13" s="286"/>
      <c r="AZ13" s="211"/>
      <c r="BA13" s="117">
        <v>22281427650</v>
      </c>
      <c r="BB13" s="117">
        <v>22281427650</v>
      </c>
      <c r="BC13" s="117">
        <v>0</v>
      </c>
      <c r="BD13" s="113">
        <f t="shared" si="0"/>
        <v>1</v>
      </c>
      <c r="BE13" s="118">
        <f t="shared" si="1"/>
        <v>0</v>
      </c>
      <c r="BF13" s="261"/>
      <c r="BG13" s="261"/>
      <c r="BH13" s="261"/>
      <c r="BI13" s="261"/>
      <c r="BJ13" s="261"/>
      <c r="BK13" s="261"/>
      <c r="BL13" s="173"/>
      <c r="BM13" s="173"/>
    </row>
    <row r="14" spans="1:65" s="11" customFormat="1" ht="15" customHeight="1" x14ac:dyDescent="0.35">
      <c r="A14" s="211"/>
      <c r="B14" s="152"/>
      <c r="C14" s="152"/>
      <c r="D14" s="157"/>
      <c r="E14" s="218"/>
      <c r="F14" s="157"/>
      <c r="G14" s="157"/>
      <c r="H14" s="157"/>
      <c r="I14" s="157"/>
      <c r="J14" s="157"/>
      <c r="K14" s="173"/>
      <c r="L14" s="220"/>
      <c r="M14" s="223"/>
      <c r="N14" s="173"/>
      <c r="O14" s="173"/>
      <c r="P14" s="173"/>
      <c r="Q14" s="173"/>
      <c r="R14" s="173"/>
      <c r="S14" s="173"/>
      <c r="T14" s="173"/>
      <c r="U14" s="173"/>
      <c r="V14" s="173"/>
      <c r="W14" s="173"/>
      <c r="X14" s="209"/>
      <c r="Y14" s="209"/>
      <c r="Z14" s="155"/>
      <c r="AA14" s="155"/>
      <c r="AB14" s="155"/>
      <c r="AC14" s="155"/>
      <c r="AD14" s="167"/>
      <c r="AE14" s="259"/>
      <c r="AF14" s="260"/>
      <c r="AG14" s="182"/>
      <c r="AH14" s="182"/>
      <c r="AI14" s="182"/>
      <c r="AJ14" s="182"/>
      <c r="AK14" s="182"/>
      <c r="AL14" s="182"/>
      <c r="AM14" s="182"/>
      <c r="AN14" s="182"/>
      <c r="AO14" s="182"/>
      <c r="AP14" s="182"/>
      <c r="AQ14" s="182"/>
      <c r="AR14" s="182"/>
      <c r="AS14" s="182"/>
      <c r="AT14" s="211"/>
      <c r="AU14" s="263"/>
      <c r="AV14" s="162"/>
      <c r="AW14" s="289"/>
      <c r="AX14" s="211"/>
      <c r="AY14" s="286"/>
      <c r="AZ14" s="211"/>
      <c r="BA14" s="79"/>
      <c r="BB14" s="79"/>
      <c r="BC14" s="79"/>
      <c r="BD14" s="113"/>
      <c r="BE14" s="118"/>
      <c r="BF14" s="162"/>
      <c r="BG14" s="162"/>
      <c r="BH14" s="162"/>
      <c r="BI14" s="162"/>
      <c r="BJ14" s="162"/>
      <c r="BK14" s="162"/>
      <c r="BL14" s="173"/>
      <c r="BM14" s="173"/>
    </row>
    <row r="15" spans="1:65" s="11" customFormat="1" ht="14.5" x14ac:dyDescent="0.35">
      <c r="A15" s="211"/>
      <c r="B15" s="152"/>
      <c r="C15" s="152"/>
      <c r="D15" s="157"/>
      <c r="E15" s="218"/>
      <c r="F15" s="157"/>
      <c r="G15" s="157"/>
      <c r="H15" s="157"/>
      <c r="I15" s="157"/>
      <c r="J15" s="157"/>
      <c r="K15" s="173"/>
      <c r="L15" s="220"/>
      <c r="M15" s="223"/>
      <c r="N15" s="173"/>
      <c r="O15" s="173"/>
      <c r="P15" s="173"/>
      <c r="Q15" s="173"/>
      <c r="R15" s="173"/>
      <c r="S15" s="173"/>
      <c r="T15" s="173"/>
      <c r="U15" s="173"/>
      <c r="V15" s="173"/>
      <c r="W15" s="173"/>
      <c r="X15" s="209"/>
      <c r="Y15" s="209"/>
      <c r="Z15" s="155"/>
      <c r="AA15" s="155"/>
      <c r="AB15" s="155"/>
      <c r="AC15" s="155"/>
      <c r="AD15" s="167"/>
      <c r="AE15" s="259"/>
      <c r="AF15" s="260"/>
      <c r="AG15" s="182" t="s">
        <v>180</v>
      </c>
      <c r="AH15" s="182" t="s">
        <v>166</v>
      </c>
      <c r="AI15" s="182">
        <v>1</v>
      </c>
      <c r="AJ15" s="181">
        <v>0.05</v>
      </c>
      <c r="AK15" s="181">
        <v>0.25</v>
      </c>
      <c r="AL15" s="181">
        <v>0.5</v>
      </c>
      <c r="AM15" s="181">
        <v>0.75</v>
      </c>
      <c r="AN15" s="181">
        <f>AM15</f>
        <v>0.75</v>
      </c>
      <c r="AO15" s="182" t="s">
        <v>156</v>
      </c>
      <c r="AP15" s="182" t="s">
        <v>157</v>
      </c>
      <c r="AQ15" s="182">
        <v>330</v>
      </c>
      <c r="AR15" s="182" t="s">
        <v>166</v>
      </c>
      <c r="AS15" s="182" t="s">
        <v>166</v>
      </c>
      <c r="AT15" s="211"/>
      <c r="AU15" s="262" t="s">
        <v>159</v>
      </c>
      <c r="AV15" s="161" t="s">
        <v>160</v>
      </c>
      <c r="AW15" s="289"/>
      <c r="AX15" s="211"/>
      <c r="AY15" s="286"/>
      <c r="AZ15" s="211"/>
      <c r="BA15" s="280">
        <v>87712371.760000005</v>
      </c>
      <c r="BB15" s="280">
        <v>87712371</v>
      </c>
      <c r="BC15" s="280">
        <v>0</v>
      </c>
      <c r="BD15" s="295">
        <v>1</v>
      </c>
      <c r="BE15" s="118">
        <f t="shared" si="1"/>
        <v>0</v>
      </c>
      <c r="BF15" s="161" t="s">
        <v>164</v>
      </c>
      <c r="BG15" s="161"/>
      <c r="BH15" s="161"/>
      <c r="BI15" s="161"/>
      <c r="BJ15" s="161"/>
      <c r="BK15" s="161"/>
      <c r="BL15" s="173"/>
      <c r="BM15" s="173"/>
    </row>
    <row r="16" spans="1:65" s="11" customFormat="1" ht="14.5" x14ac:dyDescent="0.35">
      <c r="A16" s="211"/>
      <c r="B16" s="152"/>
      <c r="C16" s="152"/>
      <c r="D16" s="157"/>
      <c r="E16" s="218"/>
      <c r="F16" s="157"/>
      <c r="G16" s="157"/>
      <c r="H16" s="157"/>
      <c r="I16" s="157"/>
      <c r="J16" s="157"/>
      <c r="K16" s="173"/>
      <c r="L16" s="220"/>
      <c r="M16" s="223"/>
      <c r="N16" s="173"/>
      <c r="O16" s="173"/>
      <c r="P16" s="173"/>
      <c r="Q16" s="173"/>
      <c r="R16" s="173"/>
      <c r="S16" s="173"/>
      <c r="T16" s="173"/>
      <c r="U16" s="173"/>
      <c r="V16" s="173"/>
      <c r="W16" s="173"/>
      <c r="X16" s="209"/>
      <c r="Y16" s="209"/>
      <c r="Z16" s="155"/>
      <c r="AA16" s="155"/>
      <c r="AB16" s="155"/>
      <c r="AC16" s="155"/>
      <c r="AD16" s="167"/>
      <c r="AE16" s="259"/>
      <c r="AF16" s="260"/>
      <c r="AG16" s="182"/>
      <c r="AH16" s="182"/>
      <c r="AI16" s="182"/>
      <c r="AJ16" s="182"/>
      <c r="AK16" s="182"/>
      <c r="AL16" s="182"/>
      <c r="AM16" s="182"/>
      <c r="AN16" s="182"/>
      <c r="AO16" s="182"/>
      <c r="AP16" s="182"/>
      <c r="AQ16" s="182"/>
      <c r="AR16" s="182"/>
      <c r="AS16" s="182"/>
      <c r="AT16" s="211"/>
      <c r="AU16" s="264"/>
      <c r="AV16" s="261"/>
      <c r="AW16" s="289"/>
      <c r="AX16" s="211"/>
      <c r="AY16" s="286"/>
      <c r="AZ16" s="211"/>
      <c r="BA16" s="281"/>
      <c r="BB16" s="281"/>
      <c r="BC16" s="281"/>
      <c r="BD16" s="296"/>
      <c r="BE16" s="118"/>
      <c r="BF16" s="261"/>
      <c r="BG16" s="261"/>
      <c r="BH16" s="261"/>
      <c r="BI16" s="261"/>
      <c r="BJ16" s="261"/>
      <c r="BK16" s="261"/>
      <c r="BL16" s="173"/>
      <c r="BM16" s="173"/>
    </row>
    <row r="17" spans="1:65" s="11" customFormat="1" ht="14.5" x14ac:dyDescent="0.35">
      <c r="A17" s="211"/>
      <c r="B17" s="152"/>
      <c r="C17" s="152"/>
      <c r="D17" s="157"/>
      <c r="E17" s="218"/>
      <c r="F17" s="157"/>
      <c r="G17" s="157"/>
      <c r="H17" s="157"/>
      <c r="I17" s="157"/>
      <c r="J17" s="157"/>
      <c r="K17" s="173"/>
      <c r="L17" s="220"/>
      <c r="M17" s="223"/>
      <c r="N17" s="173"/>
      <c r="O17" s="173"/>
      <c r="P17" s="173"/>
      <c r="Q17" s="173"/>
      <c r="R17" s="173"/>
      <c r="S17" s="173"/>
      <c r="T17" s="173"/>
      <c r="U17" s="173"/>
      <c r="V17" s="173"/>
      <c r="W17" s="173"/>
      <c r="X17" s="209"/>
      <c r="Y17" s="209"/>
      <c r="Z17" s="155"/>
      <c r="AA17" s="155"/>
      <c r="AB17" s="155"/>
      <c r="AC17" s="155"/>
      <c r="AD17" s="167"/>
      <c r="AE17" s="259"/>
      <c r="AF17" s="260"/>
      <c r="AG17" s="182"/>
      <c r="AH17" s="182"/>
      <c r="AI17" s="182"/>
      <c r="AJ17" s="182"/>
      <c r="AK17" s="182"/>
      <c r="AL17" s="182"/>
      <c r="AM17" s="182"/>
      <c r="AN17" s="182"/>
      <c r="AO17" s="182"/>
      <c r="AP17" s="182"/>
      <c r="AQ17" s="182"/>
      <c r="AR17" s="182"/>
      <c r="AS17" s="182"/>
      <c r="AT17" s="211"/>
      <c r="AU17" s="264"/>
      <c r="AV17" s="261"/>
      <c r="AW17" s="289"/>
      <c r="AX17" s="211"/>
      <c r="AY17" s="286"/>
      <c r="AZ17" s="211"/>
      <c r="BA17" s="281"/>
      <c r="BB17" s="281"/>
      <c r="BC17" s="281"/>
      <c r="BD17" s="296"/>
      <c r="BE17" s="118"/>
      <c r="BF17" s="261"/>
      <c r="BG17" s="261"/>
      <c r="BH17" s="261"/>
      <c r="BI17" s="261"/>
      <c r="BJ17" s="261"/>
      <c r="BK17" s="261"/>
      <c r="BL17" s="173"/>
      <c r="BM17" s="173"/>
    </row>
    <row r="18" spans="1:65" s="11" customFormat="1" ht="14.5" x14ac:dyDescent="0.35">
      <c r="A18" s="211"/>
      <c r="B18" s="152"/>
      <c r="C18" s="152"/>
      <c r="D18" s="157"/>
      <c r="E18" s="218"/>
      <c r="F18" s="157"/>
      <c r="G18" s="157"/>
      <c r="H18" s="157"/>
      <c r="I18" s="157"/>
      <c r="J18" s="157"/>
      <c r="K18" s="173"/>
      <c r="L18" s="220"/>
      <c r="M18" s="223"/>
      <c r="N18" s="173"/>
      <c r="O18" s="173"/>
      <c r="P18" s="173"/>
      <c r="Q18" s="173"/>
      <c r="R18" s="173"/>
      <c r="S18" s="173"/>
      <c r="T18" s="173"/>
      <c r="U18" s="173"/>
      <c r="V18" s="173"/>
      <c r="W18" s="173"/>
      <c r="X18" s="209"/>
      <c r="Y18" s="209"/>
      <c r="Z18" s="155"/>
      <c r="AA18" s="155"/>
      <c r="AB18" s="155"/>
      <c r="AC18" s="155"/>
      <c r="AD18" s="167"/>
      <c r="AE18" s="259"/>
      <c r="AF18" s="260"/>
      <c r="AG18" s="182"/>
      <c r="AH18" s="182"/>
      <c r="AI18" s="182"/>
      <c r="AJ18" s="182"/>
      <c r="AK18" s="182"/>
      <c r="AL18" s="182"/>
      <c r="AM18" s="182"/>
      <c r="AN18" s="182"/>
      <c r="AO18" s="182"/>
      <c r="AP18" s="182"/>
      <c r="AQ18" s="182"/>
      <c r="AR18" s="182"/>
      <c r="AS18" s="182"/>
      <c r="AT18" s="211"/>
      <c r="AU18" s="264"/>
      <c r="AV18" s="261"/>
      <c r="AW18" s="289"/>
      <c r="AX18" s="211"/>
      <c r="AY18" s="286"/>
      <c r="AZ18" s="211"/>
      <c r="BA18" s="281"/>
      <c r="BB18" s="281"/>
      <c r="BC18" s="281"/>
      <c r="BD18" s="296"/>
      <c r="BE18" s="118"/>
      <c r="BF18" s="261"/>
      <c r="BG18" s="261"/>
      <c r="BH18" s="261"/>
      <c r="BI18" s="261"/>
      <c r="BJ18" s="261"/>
      <c r="BK18" s="261"/>
      <c r="BL18" s="173"/>
      <c r="BM18" s="173"/>
    </row>
    <row r="19" spans="1:65" s="11" customFormat="1" ht="14.5" x14ac:dyDescent="0.35">
      <c r="A19" s="211"/>
      <c r="B19" s="152"/>
      <c r="C19" s="152"/>
      <c r="D19" s="157"/>
      <c r="E19" s="218"/>
      <c r="F19" s="157"/>
      <c r="G19" s="157"/>
      <c r="H19" s="157"/>
      <c r="I19" s="157"/>
      <c r="J19" s="157"/>
      <c r="K19" s="171"/>
      <c r="L19" s="221"/>
      <c r="M19" s="224"/>
      <c r="N19" s="171"/>
      <c r="O19" s="171"/>
      <c r="P19" s="171"/>
      <c r="Q19" s="171"/>
      <c r="R19" s="171"/>
      <c r="S19" s="171"/>
      <c r="T19" s="171"/>
      <c r="U19" s="171"/>
      <c r="V19" s="171"/>
      <c r="W19" s="171"/>
      <c r="X19" s="210"/>
      <c r="Y19" s="210"/>
      <c r="Z19" s="155"/>
      <c r="AA19" s="155"/>
      <c r="AB19" s="155"/>
      <c r="AC19" s="155"/>
      <c r="AD19" s="167"/>
      <c r="AE19" s="259"/>
      <c r="AF19" s="260"/>
      <c r="AG19" s="182"/>
      <c r="AH19" s="182"/>
      <c r="AI19" s="182"/>
      <c r="AJ19" s="182"/>
      <c r="AK19" s="182"/>
      <c r="AL19" s="182"/>
      <c r="AM19" s="182"/>
      <c r="AN19" s="182"/>
      <c r="AO19" s="182"/>
      <c r="AP19" s="182"/>
      <c r="AQ19" s="182"/>
      <c r="AR19" s="182"/>
      <c r="AS19" s="182"/>
      <c r="AT19" s="211"/>
      <c r="AU19" s="263"/>
      <c r="AV19" s="162"/>
      <c r="AW19" s="290"/>
      <c r="AX19" s="211"/>
      <c r="AY19" s="287"/>
      <c r="AZ19" s="211"/>
      <c r="BA19" s="282"/>
      <c r="BB19" s="282"/>
      <c r="BC19" s="282"/>
      <c r="BD19" s="297"/>
      <c r="BE19" s="118"/>
      <c r="BF19" s="162"/>
      <c r="BG19" s="162"/>
      <c r="BH19" s="162"/>
      <c r="BI19" s="162"/>
      <c r="BJ19" s="162"/>
      <c r="BK19" s="162"/>
      <c r="BL19" s="173"/>
      <c r="BM19" s="173"/>
    </row>
    <row r="20" spans="1:65" s="11" customFormat="1" ht="91.5" customHeight="1" x14ac:dyDescent="0.35">
      <c r="A20" s="211"/>
      <c r="B20" s="152"/>
      <c r="C20" s="152"/>
      <c r="D20" s="157"/>
      <c r="E20" s="218"/>
      <c r="F20" s="157"/>
      <c r="G20" s="157"/>
      <c r="H20" s="157"/>
      <c r="I20" s="157"/>
      <c r="J20" s="157"/>
      <c r="K20" s="47"/>
      <c r="L20" s="78"/>
      <c r="M20" s="80"/>
      <c r="N20" s="47"/>
      <c r="O20" s="47"/>
      <c r="P20" s="47"/>
      <c r="Q20" s="47"/>
      <c r="R20" s="47"/>
      <c r="S20" s="47"/>
      <c r="T20" s="47"/>
      <c r="U20" s="47"/>
      <c r="V20" s="47"/>
      <c r="W20" s="47"/>
      <c r="X20" s="90"/>
      <c r="Y20" s="90"/>
      <c r="Z20" s="155"/>
      <c r="AA20" s="155"/>
      <c r="AB20" s="155"/>
      <c r="AC20" s="155"/>
      <c r="AD20" s="168"/>
      <c r="AE20" s="163" t="s">
        <v>181</v>
      </c>
      <c r="AF20" s="164"/>
      <c r="AG20" s="164"/>
      <c r="AH20" s="164"/>
      <c r="AI20" s="164"/>
      <c r="AJ20" s="164"/>
      <c r="AK20" s="164"/>
      <c r="AL20" s="164"/>
      <c r="AM20" s="165"/>
      <c r="AN20" s="112">
        <f>(AN9+AN11+AN12+AN15)/4</f>
        <v>0.625</v>
      </c>
      <c r="AO20" s="49"/>
      <c r="AP20" s="49"/>
      <c r="AQ20" s="49"/>
      <c r="AR20" s="49"/>
      <c r="AS20" s="49"/>
      <c r="AT20" s="211"/>
      <c r="AU20" s="85"/>
      <c r="AV20" s="83"/>
      <c r="AW20" s="88">
        <f>+AW9</f>
        <v>40891695333</v>
      </c>
      <c r="AX20" s="174" t="s">
        <v>182</v>
      </c>
      <c r="AY20" s="175"/>
      <c r="AZ20" s="176"/>
      <c r="BA20" s="104">
        <f>SUM(BA9:BA19)</f>
        <v>88261806520.009995</v>
      </c>
      <c r="BB20" s="104">
        <f>SUM(BB9:BB19)</f>
        <v>56161477407.839996</v>
      </c>
      <c r="BC20" s="104">
        <f>SUM(BC9:BC19)</f>
        <v>2706528500.1300001</v>
      </c>
      <c r="BD20" s="116">
        <f>+BB20/BA20</f>
        <v>0.63630555074926465</v>
      </c>
      <c r="BE20" s="115">
        <f>+BC20/BA20</f>
        <v>3.0664775703592675E-2</v>
      </c>
      <c r="BF20" s="83"/>
      <c r="BG20" s="83"/>
      <c r="BH20" s="83"/>
      <c r="BI20" s="83"/>
      <c r="BJ20" s="83"/>
      <c r="BK20" s="83"/>
      <c r="BL20" s="173"/>
      <c r="BM20" s="173"/>
    </row>
    <row r="21" spans="1:65" s="11" customFormat="1" ht="15" customHeight="1" x14ac:dyDescent="0.35">
      <c r="A21" s="211"/>
      <c r="B21" s="152"/>
      <c r="C21" s="152"/>
      <c r="D21" s="157"/>
      <c r="E21" s="218"/>
      <c r="F21" s="157"/>
      <c r="G21" s="157"/>
      <c r="H21" s="157"/>
      <c r="I21" s="157"/>
      <c r="J21" s="157"/>
      <c r="K21" s="172" t="s">
        <v>183</v>
      </c>
      <c r="L21" s="219" t="s">
        <v>184</v>
      </c>
      <c r="M21" s="222" t="s">
        <v>185</v>
      </c>
      <c r="N21" s="172" t="s">
        <v>186</v>
      </c>
      <c r="O21" s="172"/>
      <c r="P21" s="172" t="s">
        <v>147</v>
      </c>
      <c r="Q21" s="172"/>
      <c r="R21" s="172">
        <v>8</v>
      </c>
      <c r="S21" s="172">
        <v>2</v>
      </c>
      <c r="T21" s="172">
        <v>10</v>
      </c>
      <c r="U21" s="172">
        <v>1</v>
      </c>
      <c r="V21" s="172">
        <v>0</v>
      </c>
      <c r="W21" s="172">
        <v>1</v>
      </c>
      <c r="X21" s="208">
        <f>+(U21+V21+W21)/S21</f>
        <v>1</v>
      </c>
      <c r="Y21" s="208">
        <v>1</v>
      </c>
      <c r="Z21" s="155"/>
      <c r="AA21" s="155"/>
      <c r="AB21" s="155"/>
      <c r="AC21" s="155"/>
      <c r="AD21" s="166" t="s">
        <v>187</v>
      </c>
      <c r="AE21" s="259">
        <v>2021130010215</v>
      </c>
      <c r="AF21" s="260" t="s">
        <v>188</v>
      </c>
      <c r="AG21" s="254" t="s">
        <v>189</v>
      </c>
      <c r="AH21" s="254" t="s">
        <v>190</v>
      </c>
      <c r="AI21" s="254">
        <v>2</v>
      </c>
      <c r="AJ21" s="256">
        <v>0.85</v>
      </c>
      <c r="AK21" s="183">
        <v>0</v>
      </c>
      <c r="AL21" s="183">
        <v>0</v>
      </c>
      <c r="AM21" s="183">
        <v>0.5</v>
      </c>
      <c r="AN21" s="183">
        <f>AM21</f>
        <v>0.5</v>
      </c>
      <c r="AO21" s="254" t="s">
        <v>156</v>
      </c>
      <c r="AP21" s="254" t="s">
        <v>157</v>
      </c>
      <c r="AQ21" s="254">
        <v>330</v>
      </c>
      <c r="AR21" s="254">
        <v>1057445</v>
      </c>
      <c r="AS21" s="254">
        <v>361520</v>
      </c>
      <c r="AT21" s="211"/>
      <c r="AU21" s="265" t="s">
        <v>159</v>
      </c>
      <c r="AV21" s="254" t="s">
        <v>160</v>
      </c>
      <c r="AW21" s="274">
        <v>5000000000</v>
      </c>
      <c r="AX21" s="219" t="s">
        <v>161</v>
      </c>
      <c r="AY21" s="274" t="s">
        <v>191</v>
      </c>
      <c r="AZ21" s="219" t="s">
        <v>192</v>
      </c>
      <c r="BA21" s="178">
        <v>5000000000</v>
      </c>
      <c r="BB21" s="178">
        <v>1471415665</v>
      </c>
      <c r="BC21" s="178">
        <v>166250000</v>
      </c>
      <c r="BD21" s="295">
        <f>+BB21/BA21</f>
        <v>0.29428313299999997</v>
      </c>
      <c r="BE21" s="292">
        <f>+BC21/BA21</f>
        <v>3.3250000000000002E-2</v>
      </c>
      <c r="BF21" s="254" t="s">
        <v>164</v>
      </c>
      <c r="BG21" s="254"/>
      <c r="BH21" s="254"/>
      <c r="BI21" s="254"/>
      <c r="BJ21" s="254"/>
      <c r="BK21" s="254"/>
      <c r="BL21" s="173"/>
      <c r="BM21" s="173"/>
    </row>
    <row r="22" spans="1:65" s="11" customFormat="1" ht="31.5" customHeight="1" x14ac:dyDescent="0.35">
      <c r="A22" s="211"/>
      <c r="B22" s="152"/>
      <c r="C22" s="152"/>
      <c r="D22" s="157"/>
      <c r="E22" s="218"/>
      <c r="F22" s="157"/>
      <c r="G22" s="157"/>
      <c r="H22" s="157"/>
      <c r="I22" s="157"/>
      <c r="J22" s="157"/>
      <c r="K22" s="173"/>
      <c r="L22" s="220"/>
      <c r="M22" s="223"/>
      <c r="N22" s="173"/>
      <c r="O22" s="173"/>
      <c r="P22" s="173"/>
      <c r="Q22" s="173"/>
      <c r="R22" s="173"/>
      <c r="S22" s="173"/>
      <c r="T22" s="173"/>
      <c r="U22" s="173"/>
      <c r="V22" s="173"/>
      <c r="W22" s="173"/>
      <c r="X22" s="209"/>
      <c r="Y22" s="209"/>
      <c r="Z22" s="155"/>
      <c r="AA22" s="155"/>
      <c r="AB22" s="155"/>
      <c r="AC22" s="155"/>
      <c r="AD22" s="167"/>
      <c r="AE22" s="259"/>
      <c r="AF22" s="260"/>
      <c r="AG22" s="254"/>
      <c r="AH22" s="254"/>
      <c r="AI22" s="254"/>
      <c r="AJ22" s="254"/>
      <c r="AK22" s="184"/>
      <c r="AL22" s="184"/>
      <c r="AM22" s="184"/>
      <c r="AN22" s="184"/>
      <c r="AO22" s="254"/>
      <c r="AP22" s="254"/>
      <c r="AQ22" s="254"/>
      <c r="AR22" s="254"/>
      <c r="AS22" s="254"/>
      <c r="AT22" s="211"/>
      <c r="AU22" s="265"/>
      <c r="AV22" s="254"/>
      <c r="AW22" s="275"/>
      <c r="AX22" s="220"/>
      <c r="AY22" s="275"/>
      <c r="AZ22" s="220"/>
      <c r="BA22" s="179"/>
      <c r="BB22" s="179"/>
      <c r="BC22" s="179"/>
      <c r="BD22" s="296"/>
      <c r="BE22" s="293"/>
      <c r="BF22" s="254"/>
      <c r="BG22" s="254"/>
      <c r="BH22" s="254"/>
      <c r="BI22" s="254"/>
      <c r="BJ22" s="254"/>
      <c r="BK22" s="254"/>
      <c r="BL22" s="173"/>
      <c r="BM22" s="173"/>
    </row>
    <row r="23" spans="1:65" s="11" customFormat="1" ht="72" customHeight="1" x14ac:dyDescent="0.35">
      <c r="A23" s="211"/>
      <c r="B23" s="152"/>
      <c r="C23" s="152"/>
      <c r="D23" s="158"/>
      <c r="E23" s="218"/>
      <c r="F23" s="158"/>
      <c r="G23" s="158"/>
      <c r="H23" s="158"/>
      <c r="I23" s="158"/>
      <c r="J23" s="157"/>
      <c r="K23" s="171"/>
      <c r="L23" s="221"/>
      <c r="M23" s="224"/>
      <c r="N23" s="171"/>
      <c r="O23" s="171"/>
      <c r="P23" s="171"/>
      <c r="Q23" s="171"/>
      <c r="R23" s="171"/>
      <c r="S23" s="171"/>
      <c r="T23" s="171"/>
      <c r="U23" s="171"/>
      <c r="V23" s="171"/>
      <c r="W23" s="171"/>
      <c r="X23" s="210"/>
      <c r="Y23" s="210"/>
      <c r="Z23" s="155"/>
      <c r="AA23" s="155"/>
      <c r="AB23" s="155"/>
      <c r="AC23" s="155"/>
      <c r="AD23" s="167"/>
      <c r="AE23" s="259"/>
      <c r="AF23" s="260"/>
      <c r="AG23" s="53" t="s">
        <v>193</v>
      </c>
      <c r="AH23" s="50" t="s">
        <v>166</v>
      </c>
      <c r="AI23" s="50">
        <v>10</v>
      </c>
      <c r="AJ23" s="66">
        <v>0.15</v>
      </c>
      <c r="AK23" s="69">
        <v>0.25</v>
      </c>
      <c r="AL23" s="69">
        <v>0.5</v>
      </c>
      <c r="AM23" s="69">
        <v>0.75</v>
      </c>
      <c r="AN23" s="66">
        <f>AM23</f>
        <v>0.75</v>
      </c>
      <c r="AO23" s="50" t="s">
        <v>156</v>
      </c>
      <c r="AP23" s="50" t="s">
        <v>157</v>
      </c>
      <c r="AQ23" s="50">
        <v>330</v>
      </c>
      <c r="AR23" s="50" t="s">
        <v>166</v>
      </c>
      <c r="AS23" s="50" t="s">
        <v>166</v>
      </c>
      <c r="AT23" s="211"/>
      <c r="AU23" s="61" t="s">
        <v>159</v>
      </c>
      <c r="AV23" s="50" t="s">
        <v>160</v>
      </c>
      <c r="AW23" s="276"/>
      <c r="AX23" s="221"/>
      <c r="AY23" s="276"/>
      <c r="AZ23" s="221"/>
      <c r="BA23" s="180"/>
      <c r="BB23" s="180"/>
      <c r="BC23" s="180"/>
      <c r="BD23" s="297"/>
      <c r="BE23" s="294"/>
      <c r="BF23" s="50" t="s">
        <v>164</v>
      </c>
      <c r="BG23" s="50"/>
      <c r="BH23" s="50"/>
      <c r="BI23" s="50"/>
      <c r="BJ23" s="50"/>
      <c r="BK23" s="50"/>
      <c r="BL23" s="173"/>
      <c r="BM23" s="173"/>
    </row>
    <row r="24" spans="1:65" s="11" customFormat="1" ht="72" customHeight="1" x14ac:dyDescent="0.35">
      <c r="A24" s="211"/>
      <c r="B24" s="152"/>
      <c r="C24" s="152"/>
      <c r="D24" s="73"/>
      <c r="E24" s="82"/>
      <c r="F24" s="73"/>
      <c r="G24" s="73"/>
      <c r="H24" s="73"/>
      <c r="I24" s="73"/>
      <c r="J24" s="158"/>
      <c r="K24" s="251" t="s">
        <v>194</v>
      </c>
      <c r="L24" s="252"/>
      <c r="M24" s="252"/>
      <c r="N24" s="252"/>
      <c r="O24" s="252"/>
      <c r="P24" s="252"/>
      <c r="Q24" s="252"/>
      <c r="R24" s="252"/>
      <c r="S24" s="252"/>
      <c r="T24" s="252"/>
      <c r="U24" s="252"/>
      <c r="V24" s="252"/>
      <c r="W24" s="253"/>
      <c r="X24" s="91">
        <f>AVERAGE(X9:X23)</f>
        <v>2.1157222222222223</v>
      </c>
      <c r="Y24" s="91">
        <f>AVERAGE(Y9:Y23)</f>
        <v>1</v>
      </c>
      <c r="Z24" s="155"/>
      <c r="AA24" s="155"/>
      <c r="AB24" s="155"/>
      <c r="AC24" s="155"/>
      <c r="AD24" s="168"/>
      <c r="AE24" s="163" t="s">
        <v>195</v>
      </c>
      <c r="AF24" s="164"/>
      <c r="AG24" s="164"/>
      <c r="AH24" s="164"/>
      <c r="AI24" s="164"/>
      <c r="AJ24" s="164"/>
      <c r="AK24" s="164"/>
      <c r="AL24" s="164"/>
      <c r="AM24" s="165"/>
      <c r="AN24" s="66">
        <f>(AN21+AN23)/2</f>
        <v>0.625</v>
      </c>
      <c r="AO24" s="50"/>
      <c r="AP24" s="50"/>
      <c r="AQ24" s="50"/>
      <c r="AR24" s="50"/>
      <c r="AS24" s="50"/>
      <c r="AT24" s="211"/>
      <c r="AU24" s="61"/>
      <c r="AV24" s="50"/>
      <c r="AW24" s="87"/>
      <c r="AX24" s="174" t="s">
        <v>182</v>
      </c>
      <c r="AY24" s="175"/>
      <c r="AZ24" s="176"/>
      <c r="BA24" s="105">
        <f>+BA21</f>
        <v>5000000000</v>
      </c>
      <c r="BB24" s="105">
        <f>+BB21</f>
        <v>1471415665</v>
      </c>
      <c r="BC24" s="105">
        <f>+BC21</f>
        <v>166250000</v>
      </c>
      <c r="BD24" s="116">
        <f>+BB24/BA24</f>
        <v>0.29428313299999997</v>
      </c>
      <c r="BE24" s="115">
        <f>+BC24/BA24</f>
        <v>3.3250000000000002E-2</v>
      </c>
      <c r="BF24" s="50"/>
      <c r="BG24" s="50"/>
      <c r="BH24" s="50"/>
      <c r="BI24" s="50"/>
      <c r="BJ24" s="50"/>
      <c r="BK24" s="50"/>
      <c r="BL24" s="173"/>
      <c r="BM24" s="173"/>
    </row>
    <row r="25" spans="1:65" s="11" customFormat="1" ht="98.25" customHeight="1" x14ac:dyDescent="0.35">
      <c r="A25" s="211"/>
      <c r="B25" s="152"/>
      <c r="C25" s="152"/>
      <c r="D25" s="156" t="s">
        <v>196</v>
      </c>
      <c r="E25" s="218">
        <v>0.05</v>
      </c>
      <c r="F25" s="156" t="s">
        <v>197</v>
      </c>
      <c r="G25" s="156" t="s">
        <v>197</v>
      </c>
      <c r="H25" s="156" t="s">
        <v>142</v>
      </c>
      <c r="I25" s="250">
        <v>4.8000000000000001E-2</v>
      </c>
      <c r="J25" s="156" t="s">
        <v>198</v>
      </c>
      <c r="K25" s="44" t="s">
        <v>199</v>
      </c>
      <c r="L25" s="43" t="s">
        <v>200</v>
      </c>
      <c r="M25" s="46" t="s">
        <v>201</v>
      </c>
      <c r="N25" s="44" t="s">
        <v>202</v>
      </c>
      <c r="O25" s="44"/>
      <c r="P25" s="44" t="s">
        <v>147</v>
      </c>
      <c r="Q25" s="44"/>
      <c r="R25" s="65">
        <v>520212</v>
      </c>
      <c r="S25" s="44">
        <v>246434.59</v>
      </c>
      <c r="T25" s="44">
        <v>127445.5</v>
      </c>
      <c r="U25" s="44">
        <v>0</v>
      </c>
      <c r="V25" s="44">
        <v>0</v>
      </c>
      <c r="W25" s="44">
        <v>11611</v>
      </c>
      <c r="X25" s="93">
        <f>+(U25+V25+W25)/S25</f>
        <v>4.7115950727533829E-2</v>
      </c>
      <c r="Y25" s="92">
        <f>+(T25+U25+V25+W25)/R25</f>
        <v>0.26730736699653218</v>
      </c>
      <c r="Z25" s="155"/>
      <c r="AA25" s="155"/>
      <c r="AB25" s="155"/>
      <c r="AC25" s="155"/>
      <c r="AD25" s="186" t="s">
        <v>203</v>
      </c>
      <c r="AE25" s="259">
        <v>2021130010141</v>
      </c>
      <c r="AF25" s="260" t="s">
        <v>204</v>
      </c>
      <c r="AG25" s="50" t="s">
        <v>205</v>
      </c>
      <c r="AH25" s="50" t="s">
        <v>206</v>
      </c>
      <c r="AI25" s="50">
        <v>246434.59</v>
      </c>
      <c r="AJ25" s="66">
        <v>0.65</v>
      </c>
      <c r="AK25" s="66">
        <v>0</v>
      </c>
      <c r="AL25" s="66">
        <v>0</v>
      </c>
      <c r="AM25" s="66">
        <v>0.05</v>
      </c>
      <c r="AN25" s="66">
        <f>AM25</f>
        <v>0.05</v>
      </c>
      <c r="AO25" s="50" t="s">
        <v>156</v>
      </c>
      <c r="AP25" s="50" t="s">
        <v>157</v>
      </c>
      <c r="AQ25" s="50">
        <v>330</v>
      </c>
      <c r="AR25" s="50">
        <v>1057445</v>
      </c>
      <c r="AS25" s="50">
        <v>361520</v>
      </c>
      <c r="AT25" s="211"/>
      <c r="AU25" s="61" t="s">
        <v>159</v>
      </c>
      <c r="AV25" s="50" t="s">
        <v>160</v>
      </c>
      <c r="AW25" s="274">
        <v>5000000000</v>
      </c>
      <c r="AX25" s="273" t="s">
        <v>161</v>
      </c>
      <c r="AY25" s="274" t="s">
        <v>207</v>
      </c>
      <c r="AZ25" s="273" t="s">
        <v>208</v>
      </c>
      <c r="BA25" s="103">
        <v>3732918363</v>
      </c>
      <c r="BB25" s="103">
        <v>3636355963</v>
      </c>
      <c r="BC25" s="103">
        <v>3457556963</v>
      </c>
      <c r="BD25" s="113">
        <f>+BB25/BA25</f>
        <v>0.97413219615057522</v>
      </c>
      <c r="BE25" s="119">
        <f>+BC25/BA25</f>
        <v>0.92623428287922616</v>
      </c>
      <c r="BF25" s="50" t="s">
        <v>164</v>
      </c>
      <c r="BG25" s="50"/>
      <c r="BH25" s="50"/>
      <c r="BI25" s="50"/>
      <c r="BJ25" s="50"/>
      <c r="BK25" s="50"/>
      <c r="BL25" s="173"/>
      <c r="BM25" s="173"/>
    </row>
    <row r="26" spans="1:65" ht="73.5" customHeight="1" x14ac:dyDescent="0.35">
      <c r="A26" s="211"/>
      <c r="B26" s="152"/>
      <c r="C26" s="152"/>
      <c r="D26" s="157"/>
      <c r="E26" s="218"/>
      <c r="F26" s="157"/>
      <c r="G26" s="157"/>
      <c r="H26" s="157"/>
      <c r="I26" s="157"/>
      <c r="J26" s="157"/>
      <c r="K26" s="172" t="s">
        <v>209</v>
      </c>
      <c r="L26" s="211" t="s">
        <v>210</v>
      </c>
      <c r="M26" s="212" t="s">
        <v>211</v>
      </c>
      <c r="N26" s="172" t="s">
        <v>212</v>
      </c>
      <c r="O26" s="172"/>
      <c r="P26" s="172" t="s">
        <v>147</v>
      </c>
      <c r="Q26" s="172"/>
      <c r="R26" s="172">
        <v>6.3</v>
      </c>
      <c r="S26" s="172">
        <v>1.5</v>
      </c>
      <c r="T26" s="172">
        <v>6.3</v>
      </c>
      <c r="U26" s="172">
        <v>0</v>
      </c>
      <c r="V26" s="172">
        <v>0</v>
      </c>
      <c r="W26" s="173" t="s">
        <v>213</v>
      </c>
      <c r="X26" s="200">
        <v>1</v>
      </c>
      <c r="Y26" s="200">
        <v>1</v>
      </c>
      <c r="Z26" s="155"/>
      <c r="AA26" s="155"/>
      <c r="AB26" s="155"/>
      <c r="AC26" s="155"/>
      <c r="AD26" s="187"/>
      <c r="AE26" s="259"/>
      <c r="AF26" s="260"/>
      <c r="AG26" s="50" t="s">
        <v>214</v>
      </c>
      <c r="AH26" s="50" t="s">
        <v>215</v>
      </c>
      <c r="AI26" s="50">
        <v>1.5</v>
      </c>
      <c r="AJ26" s="66">
        <v>0.2</v>
      </c>
      <c r="AK26" s="66">
        <v>0</v>
      </c>
      <c r="AL26" s="66">
        <v>0</v>
      </c>
      <c r="AM26" s="66">
        <v>1</v>
      </c>
      <c r="AN26" s="66">
        <f>AM26</f>
        <v>1</v>
      </c>
      <c r="AO26" s="50" t="s">
        <v>156</v>
      </c>
      <c r="AP26" s="50" t="s">
        <v>157</v>
      </c>
      <c r="AQ26" s="50">
        <v>330</v>
      </c>
      <c r="AR26" s="50">
        <v>1057445</v>
      </c>
      <c r="AS26" s="50">
        <v>361520</v>
      </c>
      <c r="AT26" s="211"/>
      <c r="AU26" s="61" t="s">
        <v>159</v>
      </c>
      <c r="AV26" s="50" t="s">
        <v>160</v>
      </c>
      <c r="AW26" s="275"/>
      <c r="AX26" s="273"/>
      <c r="AY26" s="275"/>
      <c r="AZ26" s="273"/>
      <c r="BA26" s="103">
        <v>2127948191</v>
      </c>
      <c r="BB26" s="103">
        <f>BA26</f>
        <v>2127948191</v>
      </c>
      <c r="BC26" s="56"/>
      <c r="BD26" s="113">
        <f t="shared" ref="BD26:BD28" si="2">+BB26/BA26</f>
        <v>1</v>
      </c>
      <c r="BE26" s="119">
        <f t="shared" ref="BE26:BE28" si="3">+BC26/BA26</f>
        <v>0</v>
      </c>
      <c r="BF26" s="50" t="s">
        <v>164</v>
      </c>
      <c r="BG26" s="50"/>
      <c r="BH26" s="50"/>
      <c r="BI26" s="50"/>
      <c r="BJ26" s="50"/>
      <c r="BK26" s="50"/>
      <c r="BL26" s="173"/>
      <c r="BM26" s="173"/>
    </row>
    <row r="27" spans="1:65" ht="54.75" customHeight="1" x14ac:dyDescent="0.35">
      <c r="A27" s="211"/>
      <c r="B27" s="152"/>
      <c r="C27" s="152"/>
      <c r="D27" s="158"/>
      <c r="E27" s="218"/>
      <c r="F27" s="158"/>
      <c r="G27" s="158"/>
      <c r="H27" s="158"/>
      <c r="I27" s="158"/>
      <c r="J27" s="157"/>
      <c r="K27" s="171"/>
      <c r="L27" s="211"/>
      <c r="M27" s="213"/>
      <c r="N27" s="171"/>
      <c r="O27" s="171"/>
      <c r="P27" s="171"/>
      <c r="Q27" s="171"/>
      <c r="R27" s="171"/>
      <c r="S27" s="171"/>
      <c r="T27" s="171"/>
      <c r="U27" s="171"/>
      <c r="V27" s="171"/>
      <c r="W27" s="171"/>
      <c r="X27" s="201"/>
      <c r="Y27" s="201"/>
      <c r="Z27" s="155"/>
      <c r="AA27" s="155"/>
      <c r="AB27" s="155"/>
      <c r="AC27" s="155"/>
      <c r="AD27" s="187"/>
      <c r="AE27" s="259"/>
      <c r="AF27" s="260"/>
      <c r="AG27" s="50" t="s">
        <v>216</v>
      </c>
      <c r="AH27" s="50" t="s">
        <v>166</v>
      </c>
      <c r="AI27" s="50">
        <v>15</v>
      </c>
      <c r="AJ27" s="66">
        <v>0.15</v>
      </c>
      <c r="AK27" s="69">
        <v>0.25</v>
      </c>
      <c r="AL27" s="69">
        <v>0.5</v>
      </c>
      <c r="AM27" s="69">
        <v>0.75</v>
      </c>
      <c r="AN27" s="66">
        <f>AM27</f>
        <v>0.75</v>
      </c>
      <c r="AO27" s="50" t="s">
        <v>156</v>
      </c>
      <c r="AP27" s="50" t="s">
        <v>157</v>
      </c>
      <c r="AQ27" s="50">
        <v>330</v>
      </c>
      <c r="AR27" s="50" t="s">
        <v>166</v>
      </c>
      <c r="AS27" s="50" t="s">
        <v>166</v>
      </c>
      <c r="AT27" s="211"/>
      <c r="AU27" s="61" t="s">
        <v>159</v>
      </c>
      <c r="AV27" s="50" t="s">
        <v>160</v>
      </c>
      <c r="AW27" s="276"/>
      <c r="AX27" s="55" t="s">
        <v>217</v>
      </c>
      <c r="AY27" s="276"/>
      <c r="AZ27" s="55" t="s">
        <v>218</v>
      </c>
      <c r="BA27" s="103">
        <v>139133446</v>
      </c>
      <c r="BB27" s="103">
        <v>139133446</v>
      </c>
      <c r="BC27" s="103">
        <v>139133446</v>
      </c>
      <c r="BD27" s="113">
        <f t="shared" si="2"/>
        <v>1</v>
      </c>
      <c r="BE27" s="119">
        <f t="shared" si="3"/>
        <v>1</v>
      </c>
      <c r="BF27" s="50" t="s">
        <v>164</v>
      </c>
      <c r="BG27" s="50"/>
      <c r="BH27" s="50"/>
      <c r="BI27" s="50"/>
      <c r="BJ27" s="50"/>
      <c r="BK27" s="50"/>
      <c r="BL27" s="173"/>
      <c r="BM27" s="173"/>
    </row>
    <row r="28" spans="1:65" ht="115.5" customHeight="1" x14ac:dyDescent="0.35">
      <c r="A28" s="211"/>
      <c r="B28" s="152"/>
      <c r="C28" s="152"/>
      <c r="D28" s="73"/>
      <c r="E28" s="82"/>
      <c r="F28" s="73"/>
      <c r="G28" s="73"/>
      <c r="H28" s="73"/>
      <c r="I28" s="73"/>
      <c r="J28" s="158"/>
      <c r="K28" s="202" t="s">
        <v>219</v>
      </c>
      <c r="L28" s="203"/>
      <c r="M28" s="203"/>
      <c r="N28" s="203"/>
      <c r="O28" s="203"/>
      <c r="P28" s="203"/>
      <c r="Q28" s="203"/>
      <c r="R28" s="203"/>
      <c r="S28" s="203"/>
      <c r="T28" s="203"/>
      <c r="U28" s="203"/>
      <c r="V28" s="203"/>
      <c r="W28" s="204"/>
      <c r="X28" s="95">
        <f>AVERAGE(X25:X27)</f>
        <v>0.52355797536376691</v>
      </c>
      <c r="Y28" s="95">
        <f>AVERAGE(Y25:Y27)</f>
        <v>0.63365368349826612</v>
      </c>
      <c r="Z28" s="155"/>
      <c r="AA28" s="155"/>
      <c r="AB28" s="155"/>
      <c r="AC28" s="155"/>
      <c r="AD28" s="188"/>
      <c r="AE28" s="189" t="s">
        <v>220</v>
      </c>
      <c r="AF28" s="190"/>
      <c r="AG28" s="190"/>
      <c r="AH28" s="190"/>
      <c r="AI28" s="190"/>
      <c r="AJ28" s="190"/>
      <c r="AK28" s="190"/>
      <c r="AL28" s="190"/>
      <c r="AM28" s="191"/>
      <c r="AN28" s="66">
        <f>(AN25+AN26+AN27)/3</f>
        <v>0.6</v>
      </c>
      <c r="AO28" s="50"/>
      <c r="AP28" s="50"/>
      <c r="AQ28" s="50"/>
      <c r="AR28" s="50"/>
      <c r="AS28" s="50"/>
      <c r="AT28" s="211"/>
      <c r="AU28" s="61"/>
      <c r="AV28" s="50"/>
      <c r="AW28" s="87"/>
      <c r="AX28" s="174" t="s">
        <v>182</v>
      </c>
      <c r="AY28" s="175"/>
      <c r="AZ28" s="176"/>
      <c r="BA28" s="106">
        <f>SUM(BA25:BA27)</f>
        <v>6000000000</v>
      </c>
      <c r="BB28" s="106">
        <f>SUM(BB25:BB27)</f>
        <v>5903437600</v>
      </c>
      <c r="BC28" s="106">
        <f t="shared" ref="BC28" si="4">SUM(BC25:BC27)</f>
        <v>3596690409</v>
      </c>
      <c r="BD28" s="120">
        <f t="shared" si="2"/>
        <v>0.9839062666666667</v>
      </c>
      <c r="BE28" s="101">
        <f t="shared" si="3"/>
        <v>0.59944840150000001</v>
      </c>
      <c r="BF28" s="50"/>
      <c r="BG28" s="50"/>
      <c r="BH28" s="50"/>
      <c r="BI28" s="50"/>
      <c r="BJ28" s="50"/>
      <c r="BK28" s="50"/>
      <c r="BL28" s="173"/>
      <c r="BM28" s="173"/>
    </row>
    <row r="29" spans="1:65" ht="39.75" customHeight="1" x14ac:dyDescent="0.35">
      <c r="A29" s="211"/>
      <c r="B29" s="152"/>
      <c r="C29" s="152"/>
      <c r="D29" s="156" t="s">
        <v>221</v>
      </c>
      <c r="E29" s="218">
        <v>0.39</v>
      </c>
      <c r="F29" s="248" t="s">
        <v>222</v>
      </c>
      <c r="G29" s="248" t="s">
        <v>222</v>
      </c>
      <c r="H29" s="248" t="s">
        <v>142</v>
      </c>
      <c r="I29" s="217">
        <v>0.04</v>
      </c>
      <c r="J29" s="156" t="s">
        <v>223</v>
      </c>
      <c r="K29" s="172" t="s">
        <v>224</v>
      </c>
      <c r="L29" s="211" t="s">
        <v>142</v>
      </c>
      <c r="M29" s="212" t="s">
        <v>225</v>
      </c>
      <c r="N29" s="172" t="s">
        <v>226</v>
      </c>
      <c r="O29" s="172"/>
      <c r="P29" s="172" t="s">
        <v>147</v>
      </c>
      <c r="Q29" s="172"/>
      <c r="R29" s="170">
        <v>0.2</v>
      </c>
      <c r="S29" s="170">
        <v>0.03</v>
      </c>
      <c r="T29" s="170">
        <v>0.11</v>
      </c>
      <c r="U29" s="170">
        <v>0</v>
      </c>
      <c r="V29" s="170">
        <v>0</v>
      </c>
      <c r="W29" s="170">
        <v>0</v>
      </c>
      <c r="X29" s="170">
        <v>0</v>
      </c>
      <c r="Y29" s="170">
        <v>1</v>
      </c>
      <c r="Z29" s="155"/>
      <c r="AA29" s="155"/>
      <c r="AB29" s="155"/>
      <c r="AC29" s="155"/>
      <c r="AD29" s="166" t="s">
        <v>227</v>
      </c>
      <c r="AE29" s="259">
        <v>2021130010184</v>
      </c>
      <c r="AF29" s="260" t="s">
        <v>228</v>
      </c>
      <c r="AG29" s="50" t="s">
        <v>229</v>
      </c>
      <c r="AH29" s="50" t="s">
        <v>230</v>
      </c>
      <c r="AI29" s="66">
        <v>0.03</v>
      </c>
      <c r="AJ29" s="66">
        <v>0.85</v>
      </c>
      <c r="AK29" s="66">
        <v>0</v>
      </c>
      <c r="AL29" s="66">
        <v>0</v>
      </c>
      <c r="AM29" s="66">
        <v>0</v>
      </c>
      <c r="AN29" s="66">
        <f>AM29</f>
        <v>0</v>
      </c>
      <c r="AO29" s="50" t="s">
        <v>156</v>
      </c>
      <c r="AP29" s="50" t="s">
        <v>157</v>
      </c>
      <c r="AQ29" s="50">
        <v>330</v>
      </c>
      <c r="AR29" s="50">
        <v>1057445</v>
      </c>
      <c r="AS29" s="50">
        <v>361520</v>
      </c>
      <c r="AT29" s="211"/>
      <c r="AU29" s="61" t="s">
        <v>159</v>
      </c>
      <c r="AV29" s="50" t="s">
        <v>160</v>
      </c>
      <c r="AW29" s="274">
        <v>6000000000</v>
      </c>
      <c r="AX29" s="50" t="s">
        <v>161</v>
      </c>
      <c r="AY29" s="274" t="s">
        <v>231</v>
      </c>
      <c r="AZ29" s="42" t="s">
        <v>232</v>
      </c>
      <c r="BA29" s="107">
        <v>8295764587.6099997</v>
      </c>
      <c r="BB29" s="107">
        <v>3806888206</v>
      </c>
      <c r="BC29" s="107">
        <v>1429728349</v>
      </c>
      <c r="BD29" s="107"/>
      <c r="BE29" s="42"/>
      <c r="BF29" s="50" t="s">
        <v>164</v>
      </c>
      <c r="BG29" s="50"/>
      <c r="BH29" s="50"/>
      <c r="BI29" s="50"/>
      <c r="BJ29" s="50"/>
      <c r="BK29" s="50"/>
      <c r="BL29" s="173"/>
      <c r="BM29" s="173"/>
    </row>
    <row r="30" spans="1:65" s="58" customFormat="1" ht="63.75" customHeight="1" x14ac:dyDescent="0.35">
      <c r="A30" s="211"/>
      <c r="B30" s="152"/>
      <c r="C30" s="152"/>
      <c r="D30" s="158"/>
      <c r="E30" s="218"/>
      <c r="F30" s="249"/>
      <c r="G30" s="249"/>
      <c r="H30" s="249"/>
      <c r="I30" s="249"/>
      <c r="J30" s="157"/>
      <c r="K30" s="171"/>
      <c r="L30" s="211"/>
      <c r="M30" s="213"/>
      <c r="N30" s="171"/>
      <c r="O30" s="171"/>
      <c r="P30" s="171"/>
      <c r="Q30" s="171"/>
      <c r="R30" s="171"/>
      <c r="S30" s="171"/>
      <c r="T30" s="171"/>
      <c r="U30" s="171"/>
      <c r="V30" s="171"/>
      <c r="W30" s="171"/>
      <c r="X30" s="171"/>
      <c r="Y30" s="171"/>
      <c r="Z30" s="155"/>
      <c r="AA30" s="155"/>
      <c r="AB30" s="155"/>
      <c r="AC30" s="155"/>
      <c r="AD30" s="167"/>
      <c r="AE30" s="259"/>
      <c r="AF30" s="260"/>
      <c r="AG30" s="57" t="s">
        <v>193</v>
      </c>
      <c r="AH30" s="57" t="s">
        <v>166</v>
      </c>
      <c r="AI30" s="57">
        <v>20</v>
      </c>
      <c r="AJ30" s="69">
        <v>0.15</v>
      </c>
      <c r="AK30" s="69">
        <v>0.25</v>
      </c>
      <c r="AL30" s="69">
        <v>0.5</v>
      </c>
      <c r="AM30" s="69">
        <v>0.75</v>
      </c>
      <c r="AN30" s="69">
        <f>AM30</f>
        <v>0.75</v>
      </c>
      <c r="AO30" s="57" t="s">
        <v>156</v>
      </c>
      <c r="AP30" s="57" t="s">
        <v>157</v>
      </c>
      <c r="AQ30" s="57">
        <v>330</v>
      </c>
      <c r="AR30" s="57" t="s">
        <v>166</v>
      </c>
      <c r="AS30" s="57" t="s">
        <v>166</v>
      </c>
      <c r="AT30" s="211"/>
      <c r="AU30" s="62" t="s">
        <v>159</v>
      </c>
      <c r="AV30" s="57" t="s">
        <v>160</v>
      </c>
      <c r="AW30" s="276"/>
      <c r="AX30" s="57" t="s">
        <v>217</v>
      </c>
      <c r="AY30" s="276"/>
      <c r="AZ30" s="64" t="s">
        <v>233</v>
      </c>
      <c r="BA30" s="103">
        <v>644031299</v>
      </c>
      <c r="BB30" s="103">
        <v>0</v>
      </c>
      <c r="BC30" s="64"/>
      <c r="BD30" s="64"/>
      <c r="BE30" s="64"/>
      <c r="BF30" s="57" t="s">
        <v>164</v>
      </c>
      <c r="BG30" s="57"/>
      <c r="BH30" s="57"/>
      <c r="BI30" s="57"/>
      <c r="BJ30" s="57"/>
      <c r="BK30" s="57"/>
      <c r="BL30" s="173"/>
      <c r="BM30" s="173"/>
    </row>
    <row r="31" spans="1:65" s="58" customFormat="1" ht="63.75" customHeight="1" x14ac:dyDescent="0.35">
      <c r="A31" s="211"/>
      <c r="B31" s="152"/>
      <c r="C31" s="38"/>
      <c r="D31" s="74"/>
      <c r="E31" s="82"/>
      <c r="F31" s="81"/>
      <c r="G31" s="81"/>
      <c r="H31" s="81"/>
      <c r="I31" s="81"/>
      <c r="J31" s="158"/>
      <c r="K31" s="202" t="s">
        <v>234</v>
      </c>
      <c r="L31" s="203"/>
      <c r="M31" s="203"/>
      <c r="N31" s="203"/>
      <c r="O31" s="203"/>
      <c r="P31" s="203"/>
      <c r="Q31" s="203"/>
      <c r="R31" s="203"/>
      <c r="S31" s="203"/>
      <c r="T31" s="203"/>
      <c r="U31" s="203"/>
      <c r="V31" s="203"/>
      <c r="W31" s="204"/>
      <c r="X31" s="96">
        <f>+X29</f>
        <v>0</v>
      </c>
      <c r="Y31" s="96">
        <f>+Y29</f>
        <v>1</v>
      </c>
      <c r="Z31" s="155"/>
      <c r="AA31" s="155"/>
      <c r="AB31" s="155"/>
      <c r="AC31" s="155"/>
      <c r="AD31" s="168"/>
      <c r="AE31" s="163" t="s">
        <v>235</v>
      </c>
      <c r="AF31" s="164"/>
      <c r="AG31" s="164"/>
      <c r="AH31" s="164"/>
      <c r="AI31" s="164"/>
      <c r="AJ31" s="164"/>
      <c r="AK31" s="164"/>
      <c r="AL31" s="164"/>
      <c r="AM31" s="165"/>
      <c r="AN31" s="69">
        <f>(AN29+AN30)/2</f>
        <v>0.375</v>
      </c>
      <c r="AO31" s="57"/>
      <c r="AP31" s="57"/>
      <c r="AQ31" s="57"/>
      <c r="AR31" s="57"/>
      <c r="AS31" s="57"/>
      <c r="AT31" s="211"/>
      <c r="AU31" s="62"/>
      <c r="AV31" s="57"/>
      <c r="AW31" s="87"/>
      <c r="AX31" s="174" t="s">
        <v>182</v>
      </c>
      <c r="AY31" s="175"/>
      <c r="AZ31" s="176"/>
      <c r="BA31" s="108">
        <f>SUM(BA29:BA30)</f>
        <v>8939795886.6100006</v>
      </c>
      <c r="BB31" s="108">
        <f t="shared" ref="BB31:BC31" si="5">SUM(BB29:BB30)</f>
        <v>3806888206</v>
      </c>
      <c r="BC31" s="108">
        <f t="shared" si="5"/>
        <v>1429728349</v>
      </c>
      <c r="BD31" s="121">
        <f>+BB31/BA31</f>
        <v>0.42583614372023254</v>
      </c>
      <c r="BE31" s="109">
        <f>+BC31/BA31</f>
        <v>0.15992852265692584</v>
      </c>
      <c r="BF31" s="57"/>
      <c r="BG31" s="57"/>
      <c r="BH31" s="57"/>
      <c r="BI31" s="57"/>
      <c r="BJ31" s="57"/>
      <c r="BK31" s="57"/>
      <c r="BL31" s="173"/>
      <c r="BM31" s="173"/>
    </row>
    <row r="32" spans="1:65" ht="119.25" customHeight="1" x14ac:dyDescent="0.35">
      <c r="A32" s="211"/>
      <c r="B32" s="152"/>
      <c r="C32" s="152" t="s">
        <v>236</v>
      </c>
      <c r="D32" s="215" t="s">
        <v>237</v>
      </c>
      <c r="E32" s="216">
        <v>0.6</v>
      </c>
      <c r="F32" s="152" t="s">
        <v>238</v>
      </c>
      <c r="G32" s="152" t="s">
        <v>238</v>
      </c>
      <c r="H32" s="152" t="s">
        <v>142</v>
      </c>
      <c r="I32" s="218">
        <v>0.4</v>
      </c>
      <c r="J32" s="156" t="s">
        <v>239</v>
      </c>
      <c r="K32" s="44" t="s">
        <v>240</v>
      </c>
      <c r="L32" s="43" t="s">
        <v>184</v>
      </c>
      <c r="M32" s="46" t="s">
        <v>241</v>
      </c>
      <c r="N32" s="44" t="s">
        <v>242</v>
      </c>
      <c r="O32" s="44"/>
      <c r="P32" s="44" t="s">
        <v>147</v>
      </c>
      <c r="Q32" s="44"/>
      <c r="R32" s="44">
        <v>14.2</v>
      </c>
      <c r="S32" s="44">
        <v>3.55</v>
      </c>
      <c r="T32" s="99">
        <v>2.4</v>
      </c>
      <c r="U32" s="44">
        <v>0</v>
      </c>
      <c r="V32" s="44">
        <v>0</v>
      </c>
      <c r="W32" s="44">
        <v>0</v>
      </c>
      <c r="X32" s="97">
        <v>0</v>
      </c>
      <c r="Y32" s="97">
        <v>0.17</v>
      </c>
      <c r="Z32" s="155"/>
      <c r="AA32" s="155"/>
      <c r="AB32" s="155"/>
      <c r="AC32" s="155"/>
      <c r="AD32" s="192" t="s">
        <v>243</v>
      </c>
      <c r="AE32" s="258">
        <v>2021130010035</v>
      </c>
      <c r="AF32" s="198" t="s">
        <v>244</v>
      </c>
      <c r="AG32" s="52" t="s">
        <v>245</v>
      </c>
      <c r="AH32" s="51" t="s">
        <v>171</v>
      </c>
      <c r="AI32" s="51">
        <v>1</v>
      </c>
      <c r="AJ32" s="70">
        <v>0.5</v>
      </c>
      <c r="AK32" s="70">
        <v>0</v>
      </c>
      <c r="AL32" s="70">
        <v>0</v>
      </c>
      <c r="AM32" s="70">
        <v>0</v>
      </c>
      <c r="AN32" s="70">
        <f>AM32</f>
        <v>0</v>
      </c>
      <c r="AO32" s="51" t="s">
        <v>156</v>
      </c>
      <c r="AP32" s="51" t="s">
        <v>157</v>
      </c>
      <c r="AQ32" s="51">
        <v>330</v>
      </c>
      <c r="AR32" s="51">
        <v>1057445</v>
      </c>
      <c r="AS32" s="51">
        <v>361520</v>
      </c>
      <c r="AT32" s="211"/>
      <c r="AU32" s="59" t="s">
        <v>159</v>
      </c>
      <c r="AV32" s="51" t="s">
        <v>160</v>
      </c>
      <c r="AW32" s="277">
        <v>1000000000</v>
      </c>
      <c r="AX32" s="56" t="s">
        <v>161</v>
      </c>
      <c r="AY32" s="277" t="s">
        <v>246</v>
      </c>
      <c r="AZ32" s="56" t="s">
        <v>247</v>
      </c>
      <c r="BA32" s="103">
        <v>500000000</v>
      </c>
      <c r="BB32" s="103">
        <v>114950000</v>
      </c>
      <c r="BC32" s="103">
        <v>66150000</v>
      </c>
      <c r="BD32" s="103"/>
      <c r="BE32" s="56"/>
      <c r="BF32" s="51" t="s">
        <v>164</v>
      </c>
      <c r="BG32" s="51"/>
      <c r="BH32" s="51"/>
      <c r="BI32" s="51"/>
      <c r="BJ32" s="51"/>
      <c r="BK32" s="51"/>
      <c r="BL32" s="173"/>
      <c r="BM32" s="173"/>
    </row>
    <row r="33" spans="1:65" ht="75.75" customHeight="1" x14ac:dyDescent="0.35">
      <c r="A33" s="211"/>
      <c r="B33" s="152"/>
      <c r="C33" s="152"/>
      <c r="D33" s="215"/>
      <c r="E33" s="216"/>
      <c r="F33" s="152"/>
      <c r="G33" s="152"/>
      <c r="H33" s="152"/>
      <c r="I33" s="152"/>
      <c r="J33" s="157"/>
      <c r="K33" s="47" t="s">
        <v>248</v>
      </c>
      <c r="L33" s="43" t="s">
        <v>249</v>
      </c>
      <c r="M33" s="48">
        <v>0</v>
      </c>
      <c r="N33" s="47" t="s">
        <v>250</v>
      </c>
      <c r="O33" s="47"/>
      <c r="P33" s="47" t="s">
        <v>147</v>
      </c>
      <c r="Q33" s="47"/>
      <c r="R33" s="47" t="s">
        <v>251</v>
      </c>
      <c r="S33" s="47">
        <v>0.875</v>
      </c>
      <c r="T33" s="100">
        <v>6.62</v>
      </c>
      <c r="U33" s="47">
        <v>0</v>
      </c>
      <c r="V33" s="47">
        <v>0</v>
      </c>
      <c r="W33" s="47">
        <v>0</v>
      </c>
      <c r="X33" s="97">
        <v>0</v>
      </c>
      <c r="Y33" s="94">
        <v>1</v>
      </c>
      <c r="Z33" s="155"/>
      <c r="AA33" s="155"/>
      <c r="AB33" s="155"/>
      <c r="AC33" s="155"/>
      <c r="AD33" s="193"/>
      <c r="AE33" s="258"/>
      <c r="AF33" s="198"/>
      <c r="AG33" s="198" t="s">
        <v>216</v>
      </c>
      <c r="AH33" s="198" t="s">
        <v>252</v>
      </c>
      <c r="AI33" s="198">
        <v>1</v>
      </c>
      <c r="AJ33" s="255">
        <v>0.5</v>
      </c>
      <c r="AK33" s="283">
        <v>0.25</v>
      </c>
      <c r="AL33" s="283">
        <v>0.5</v>
      </c>
      <c r="AM33" s="283">
        <v>0.75</v>
      </c>
      <c r="AN33" s="283">
        <f>AM33</f>
        <v>0.75</v>
      </c>
      <c r="AO33" s="198" t="s">
        <v>156</v>
      </c>
      <c r="AP33" s="198" t="s">
        <v>157</v>
      </c>
      <c r="AQ33" s="198">
        <v>330</v>
      </c>
      <c r="AR33" s="198">
        <v>1057445</v>
      </c>
      <c r="AS33" s="198">
        <v>361520</v>
      </c>
      <c r="AT33" s="211"/>
      <c r="AU33" s="266" t="s">
        <v>159</v>
      </c>
      <c r="AV33" s="192" t="s">
        <v>160</v>
      </c>
      <c r="AW33" s="278"/>
      <c r="AX33" s="211" t="s">
        <v>217</v>
      </c>
      <c r="AY33" s="278"/>
      <c r="AZ33" s="211" t="s">
        <v>253</v>
      </c>
      <c r="BA33" s="103">
        <v>500000000</v>
      </c>
      <c r="BB33" s="77"/>
      <c r="BC33" s="77"/>
      <c r="BD33" s="77"/>
      <c r="BE33" s="77"/>
      <c r="BF33" s="192" t="s">
        <v>164</v>
      </c>
      <c r="BG33" s="192"/>
      <c r="BH33" s="192"/>
      <c r="BI33" s="192"/>
      <c r="BJ33" s="192"/>
      <c r="BK33" s="192"/>
      <c r="BL33" s="173"/>
      <c r="BM33" s="173"/>
    </row>
    <row r="34" spans="1:65" ht="57" customHeight="1" x14ac:dyDescent="0.35">
      <c r="A34" s="211"/>
      <c r="B34" s="152"/>
      <c r="C34" s="152"/>
      <c r="D34" s="215"/>
      <c r="E34" s="216"/>
      <c r="F34" s="152"/>
      <c r="G34" s="152"/>
      <c r="H34" s="152"/>
      <c r="I34" s="152"/>
      <c r="J34" s="157"/>
      <c r="K34" s="44" t="s">
        <v>254</v>
      </c>
      <c r="L34" s="43" t="s">
        <v>249</v>
      </c>
      <c r="M34" s="45">
        <v>0</v>
      </c>
      <c r="N34" s="44" t="s">
        <v>255</v>
      </c>
      <c r="O34" s="44"/>
      <c r="P34" s="44" t="s">
        <v>147</v>
      </c>
      <c r="Q34" s="44"/>
      <c r="R34" s="44">
        <v>7</v>
      </c>
      <c r="S34" s="44"/>
      <c r="T34" s="44"/>
      <c r="U34" s="44">
        <v>0</v>
      </c>
      <c r="V34" s="44">
        <v>0</v>
      </c>
      <c r="W34" s="44">
        <v>0</v>
      </c>
      <c r="X34" s="97">
        <v>0</v>
      </c>
      <c r="Y34" s="97">
        <v>0</v>
      </c>
      <c r="Z34" s="155"/>
      <c r="AA34" s="155"/>
      <c r="AB34" s="155"/>
      <c r="AC34" s="155"/>
      <c r="AD34" s="193"/>
      <c r="AE34" s="258"/>
      <c r="AF34" s="198"/>
      <c r="AG34" s="198"/>
      <c r="AH34" s="198"/>
      <c r="AI34" s="198"/>
      <c r="AJ34" s="198"/>
      <c r="AK34" s="284"/>
      <c r="AL34" s="284"/>
      <c r="AM34" s="284"/>
      <c r="AN34" s="284"/>
      <c r="AO34" s="198"/>
      <c r="AP34" s="198"/>
      <c r="AQ34" s="198"/>
      <c r="AR34" s="198"/>
      <c r="AS34" s="198"/>
      <c r="AT34" s="211"/>
      <c r="AU34" s="267"/>
      <c r="AV34" s="194"/>
      <c r="AW34" s="279"/>
      <c r="AX34" s="211"/>
      <c r="AY34" s="279"/>
      <c r="AZ34" s="211"/>
      <c r="BA34" s="79"/>
      <c r="BB34" s="79"/>
      <c r="BC34" s="79"/>
      <c r="BD34" s="79"/>
      <c r="BE34" s="79"/>
      <c r="BF34" s="194"/>
      <c r="BG34" s="194"/>
      <c r="BH34" s="194"/>
      <c r="BI34" s="194"/>
      <c r="BJ34" s="194"/>
      <c r="BK34" s="194"/>
      <c r="BL34" s="173"/>
      <c r="BM34" s="173"/>
    </row>
    <row r="35" spans="1:65" ht="107.25" customHeight="1" x14ac:dyDescent="0.35">
      <c r="A35" s="211"/>
      <c r="B35" s="152"/>
      <c r="C35" s="38"/>
      <c r="D35" s="71"/>
      <c r="E35" s="72"/>
      <c r="F35" s="38"/>
      <c r="G35" s="38"/>
      <c r="H35" s="38"/>
      <c r="I35" s="38"/>
      <c r="J35" s="158"/>
      <c r="K35" s="202" t="s">
        <v>256</v>
      </c>
      <c r="L35" s="203"/>
      <c r="M35" s="203"/>
      <c r="N35" s="203"/>
      <c r="O35" s="203"/>
      <c r="P35" s="203"/>
      <c r="Q35" s="203"/>
      <c r="R35" s="203"/>
      <c r="S35" s="203"/>
      <c r="T35" s="203"/>
      <c r="U35" s="203"/>
      <c r="V35" s="203"/>
      <c r="W35" s="204"/>
      <c r="X35" s="98">
        <f>AVERAGE(X32:X34)</f>
        <v>0</v>
      </c>
      <c r="Y35" s="98">
        <f>AVERAGE(Y32:Y34)</f>
        <v>0.38999999999999996</v>
      </c>
      <c r="Z35" s="155"/>
      <c r="AA35" s="155"/>
      <c r="AB35" s="155"/>
      <c r="AC35" s="155"/>
      <c r="AD35" s="194"/>
      <c r="AE35" s="195" t="s">
        <v>257</v>
      </c>
      <c r="AF35" s="196"/>
      <c r="AG35" s="196"/>
      <c r="AH35" s="196"/>
      <c r="AI35" s="196"/>
      <c r="AJ35" s="196"/>
      <c r="AK35" s="196"/>
      <c r="AL35" s="196"/>
      <c r="AM35" s="197"/>
      <c r="AN35" s="51">
        <f>(AN32+AN33)/2</f>
        <v>0.375</v>
      </c>
      <c r="AO35" s="51"/>
      <c r="AP35" s="51"/>
      <c r="AQ35" s="51"/>
      <c r="AR35" s="51"/>
      <c r="AS35" s="51"/>
      <c r="AT35" s="211"/>
      <c r="AU35" s="86"/>
      <c r="AV35" s="84"/>
      <c r="AW35" s="89"/>
      <c r="AX35" s="174" t="s">
        <v>182</v>
      </c>
      <c r="AY35" s="175"/>
      <c r="AZ35" s="176"/>
      <c r="BA35" s="105">
        <f>SUM(BA32:BA34)</f>
        <v>1000000000</v>
      </c>
      <c r="BB35" s="105">
        <f t="shared" ref="BB35:BC35" si="6">SUM(BB32:BB34)</f>
        <v>114950000</v>
      </c>
      <c r="BC35" s="105">
        <f t="shared" si="6"/>
        <v>66150000</v>
      </c>
      <c r="BD35" s="123">
        <f>+BB35/BA35</f>
        <v>0.11495</v>
      </c>
      <c r="BE35" s="122">
        <f>+BC35/BA35</f>
        <v>6.615E-2</v>
      </c>
      <c r="BF35" s="84"/>
      <c r="BG35" s="86"/>
      <c r="BH35" s="84"/>
      <c r="BI35" s="84"/>
      <c r="BJ35" s="84"/>
      <c r="BK35" s="84"/>
      <c r="BL35" s="173"/>
      <c r="BM35" s="173"/>
    </row>
    <row r="36" spans="1:65" ht="129" customHeight="1" x14ac:dyDescent="0.35">
      <c r="A36" s="211"/>
      <c r="B36" s="152"/>
      <c r="C36" s="152" t="s">
        <v>258</v>
      </c>
      <c r="D36" s="152" t="s">
        <v>259</v>
      </c>
      <c r="E36" s="216" t="s">
        <v>260</v>
      </c>
      <c r="F36" s="152" t="s">
        <v>261</v>
      </c>
      <c r="G36" s="152" t="s">
        <v>261</v>
      </c>
      <c r="H36" s="152" t="s">
        <v>166</v>
      </c>
      <c r="I36" s="268">
        <v>1</v>
      </c>
      <c r="J36" s="152" t="s">
        <v>262</v>
      </c>
      <c r="K36" s="270" t="s">
        <v>263</v>
      </c>
      <c r="L36" s="211" t="s">
        <v>184</v>
      </c>
      <c r="M36" s="271">
        <v>0</v>
      </c>
      <c r="N36" s="172" t="s">
        <v>264</v>
      </c>
      <c r="O36" s="155"/>
      <c r="P36" s="155" t="s">
        <v>147</v>
      </c>
      <c r="Q36" s="155"/>
      <c r="R36" s="155">
        <v>26</v>
      </c>
      <c r="S36" s="155">
        <v>8</v>
      </c>
      <c r="T36" s="155">
        <v>10</v>
      </c>
      <c r="U36" s="155">
        <v>0</v>
      </c>
      <c r="V36" s="155">
        <v>0</v>
      </c>
      <c r="W36" s="155">
        <v>6</v>
      </c>
      <c r="X36" s="154">
        <f>+(U36+V36+W36)/S36</f>
        <v>0.75</v>
      </c>
      <c r="Y36" s="154">
        <f>+(T36+U36+V36+W36)/R36</f>
        <v>0.61538461538461542</v>
      </c>
      <c r="Z36" s="155"/>
      <c r="AA36" s="155"/>
      <c r="AB36" s="155"/>
      <c r="AC36" s="257"/>
      <c r="AD36" s="198" t="s">
        <v>265</v>
      </c>
      <c r="AE36" s="272">
        <v>2021130010121</v>
      </c>
      <c r="AF36" s="198" t="s">
        <v>266</v>
      </c>
      <c r="AG36" s="52" t="s">
        <v>267</v>
      </c>
      <c r="AH36" s="198" t="s">
        <v>268</v>
      </c>
      <c r="AI36" s="51">
        <v>8</v>
      </c>
      <c r="AJ36" s="70">
        <v>0.85</v>
      </c>
      <c r="AK36" s="51">
        <v>0</v>
      </c>
      <c r="AL36" s="51">
        <v>0</v>
      </c>
      <c r="AM36" s="70">
        <v>0.75</v>
      </c>
      <c r="AN36" s="70">
        <f>AM36</f>
        <v>0.75</v>
      </c>
      <c r="AO36" s="198" t="s">
        <v>156</v>
      </c>
      <c r="AP36" s="198" t="s">
        <v>157</v>
      </c>
      <c r="AQ36" s="198">
        <v>330</v>
      </c>
      <c r="AR36" s="198">
        <v>1057445</v>
      </c>
      <c r="AS36" s="198">
        <v>361520</v>
      </c>
      <c r="AT36" s="211"/>
      <c r="AU36" s="198" t="s">
        <v>159</v>
      </c>
      <c r="AV36" s="198" t="s">
        <v>160</v>
      </c>
      <c r="AW36" s="291">
        <v>175000000</v>
      </c>
      <c r="AX36" s="63" t="s">
        <v>161</v>
      </c>
      <c r="AY36" s="291" t="s">
        <v>269</v>
      </c>
      <c r="AZ36" s="56" t="s">
        <v>270</v>
      </c>
      <c r="BA36" s="103">
        <v>125000000</v>
      </c>
      <c r="BB36" s="103">
        <v>49500000</v>
      </c>
      <c r="BC36" s="103">
        <v>36000000</v>
      </c>
      <c r="BD36" s="103"/>
      <c r="BE36" s="56"/>
      <c r="BF36" s="198" t="s">
        <v>164</v>
      </c>
      <c r="BG36" s="59"/>
      <c r="BH36" s="51"/>
      <c r="BI36" s="51"/>
      <c r="BJ36" s="51"/>
      <c r="BK36" s="51"/>
      <c r="BL36" s="171"/>
      <c r="BM36" s="171"/>
    </row>
    <row r="37" spans="1:65" ht="36.75" customHeight="1" x14ac:dyDescent="0.35">
      <c r="A37" s="211"/>
      <c r="B37" s="152"/>
      <c r="C37" s="152"/>
      <c r="D37" s="152"/>
      <c r="E37" s="216"/>
      <c r="F37" s="152"/>
      <c r="G37" s="152"/>
      <c r="H37" s="152"/>
      <c r="I37" s="269"/>
      <c r="J37" s="152"/>
      <c r="K37" s="270"/>
      <c r="L37" s="211"/>
      <c r="M37" s="271"/>
      <c r="N37" s="171"/>
      <c r="O37" s="155"/>
      <c r="P37" s="155"/>
      <c r="Q37" s="155"/>
      <c r="R37" s="155"/>
      <c r="S37" s="155"/>
      <c r="T37" s="155"/>
      <c r="U37" s="155"/>
      <c r="V37" s="155"/>
      <c r="W37" s="155"/>
      <c r="X37" s="155"/>
      <c r="Y37" s="155"/>
      <c r="Z37" s="155"/>
      <c r="AA37" s="155"/>
      <c r="AB37" s="155"/>
      <c r="AC37" s="257"/>
      <c r="AD37" s="198"/>
      <c r="AE37" s="272"/>
      <c r="AF37" s="198"/>
      <c r="AG37" s="52" t="s">
        <v>216</v>
      </c>
      <c r="AH37" s="198"/>
      <c r="AI37" s="51">
        <v>1</v>
      </c>
      <c r="AJ37" s="70">
        <v>0.15</v>
      </c>
      <c r="AK37" s="111">
        <v>0.25</v>
      </c>
      <c r="AL37" s="111">
        <v>0.5</v>
      </c>
      <c r="AM37" s="111">
        <v>0.75</v>
      </c>
      <c r="AN37" s="70">
        <f>AM37</f>
        <v>0.75</v>
      </c>
      <c r="AO37" s="198"/>
      <c r="AP37" s="198"/>
      <c r="AQ37" s="198"/>
      <c r="AR37" s="198"/>
      <c r="AS37" s="198"/>
      <c r="AT37" s="211"/>
      <c r="AU37" s="198"/>
      <c r="AV37" s="198"/>
      <c r="AW37" s="291"/>
      <c r="AX37" s="43" t="s">
        <v>217</v>
      </c>
      <c r="AY37" s="291"/>
      <c r="AZ37" s="56" t="s">
        <v>271</v>
      </c>
      <c r="BA37" s="103">
        <v>50000000</v>
      </c>
      <c r="BB37" s="56"/>
      <c r="BC37" s="56"/>
      <c r="BD37" s="56"/>
      <c r="BE37" s="56"/>
      <c r="BF37" s="198"/>
    </row>
    <row r="38" spans="1:65" ht="96" customHeight="1" x14ac:dyDescent="0.35">
      <c r="J38" s="152"/>
      <c r="K38" s="153" t="s">
        <v>272</v>
      </c>
      <c r="L38" s="153"/>
      <c r="M38" s="153"/>
      <c r="N38" s="153"/>
      <c r="O38" s="153"/>
      <c r="P38" s="153"/>
      <c r="Q38" s="153"/>
      <c r="R38" s="153"/>
      <c r="S38" s="153"/>
      <c r="T38" s="153"/>
      <c r="U38" s="153"/>
      <c r="V38" s="153"/>
      <c r="W38" s="153"/>
      <c r="X38" s="101">
        <f>+X36</f>
        <v>0.75</v>
      </c>
      <c r="Y38" s="101">
        <f>+Y36</f>
        <v>0.61538461538461542</v>
      </c>
      <c r="AD38" s="198"/>
      <c r="AE38" s="153" t="s">
        <v>273</v>
      </c>
      <c r="AF38" s="153"/>
      <c r="AG38" s="153"/>
      <c r="AH38" s="153"/>
      <c r="AI38" s="153"/>
      <c r="AJ38" s="153"/>
      <c r="AK38" s="153"/>
      <c r="AL38" s="153"/>
      <c r="AM38" s="153"/>
      <c r="AN38" s="113">
        <f>(AN36+AN37)/2</f>
        <v>0.75</v>
      </c>
      <c r="AX38" s="174" t="s">
        <v>182</v>
      </c>
      <c r="AY38" s="175"/>
      <c r="AZ38" s="176"/>
      <c r="BA38" s="110">
        <f t="shared" ref="BA38:BC38" si="7">SUM(BA36:BA37)</f>
        <v>175000000</v>
      </c>
      <c r="BB38" s="110">
        <f t="shared" si="7"/>
        <v>49500000</v>
      </c>
      <c r="BC38" s="110">
        <f t="shared" si="7"/>
        <v>36000000</v>
      </c>
      <c r="BD38" s="101">
        <f>+BB38/BA38</f>
        <v>0.28285714285714286</v>
      </c>
      <c r="BE38" s="101">
        <f>+BC38/BA38</f>
        <v>0.20571428571428571</v>
      </c>
    </row>
    <row r="39" spans="1:65" ht="66" customHeight="1" x14ac:dyDescent="0.35">
      <c r="V39" s="185" t="s">
        <v>274</v>
      </c>
      <c r="W39" s="185"/>
      <c r="X39" s="102">
        <f>AVERAGE(X24,X28,X31,X35,X38)</f>
        <v>0.67785603951719786</v>
      </c>
      <c r="Y39" s="102">
        <f>AVERAGE(Y24,Y28,Y31,Y35,Y38)</f>
        <v>0.72780765977657635</v>
      </c>
      <c r="AL39" s="199" t="s">
        <v>275</v>
      </c>
      <c r="AM39" s="199"/>
      <c r="AN39" s="98">
        <f>AVERAGE(AN20,AN24,AN28,AN31,AN35,AN38)</f>
        <v>0.55833333333333335</v>
      </c>
    </row>
  </sheetData>
  <mergeCells count="392">
    <mergeCell ref="AW36:AW37"/>
    <mergeCell ref="AY36:AY37"/>
    <mergeCell ref="AX11:AX19"/>
    <mergeCell ref="AW21:AW23"/>
    <mergeCell ref="AX21:AX23"/>
    <mergeCell ref="BC21:BC23"/>
    <mergeCell ref="BE21:BE23"/>
    <mergeCell ref="AX28:AZ28"/>
    <mergeCell ref="AX31:AZ31"/>
    <mergeCell ref="AX35:AZ35"/>
    <mergeCell ref="BD15:BD19"/>
    <mergeCell ref="BD21:BD23"/>
    <mergeCell ref="BB21:BB23"/>
    <mergeCell ref="BB15:BB19"/>
    <mergeCell ref="BC15:BC19"/>
    <mergeCell ref="AK33:AK34"/>
    <mergeCell ref="AL33:AL34"/>
    <mergeCell ref="AM33:AM34"/>
    <mergeCell ref="AN33:AN34"/>
    <mergeCell ref="BA15:BA19"/>
    <mergeCell ref="AZ9:AZ10"/>
    <mergeCell ref="AZ11:AZ19"/>
    <mergeCell ref="AY9:AY19"/>
    <mergeCell ref="AZ21:AZ23"/>
    <mergeCell ref="AW9:AW19"/>
    <mergeCell ref="AW32:AW34"/>
    <mergeCell ref="AW29:AW30"/>
    <mergeCell ref="AW25:AW27"/>
    <mergeCell ref="AQ33:AQ34"/>
    <mergeCell ref="AQ21:AQ22"/>
    <mergeCell ref="AR9:AR10"/>
    <mergeCell ref="AR12:AR14"/>
    <mergeCell ref="AR15:AR19"/>
    <mergeCell ref="BF36:BF37"/>
    <mergeCell ref="AR36:AR37"/>
    <mergeCell ref="AS36:AS37"/>
    <mergeCell ref="AT9:AT37"/>
    <mergeCell ref="AU36:AU37"/>
    <mergeCell ref="AV36:AV37"/>
    <mergeCell ref="AO36:AO37"/>
    <mergeCell ref="AP36:AP37"/>
    <mergeCell ref="AQ36:AQ37"/>
    <mergeCell ref="AZ25:AZ26"/>
    <mergeCell ref="AZ33:AZ34"/>
    <mergeCell ref="AY21:AY23"/>
    <mergeCell ref="AY25:AY27"/>
    <mergeCell ref="AY29:AY30"/>
    <mergeCell ref="AY32:AY34"/>
    <mergeCell ref="AX25:AX26"/>
    <mergeCell ref="AX33:AX34"/>
    <mergeCell ref="BF9:BF10"/>
    <mergeCell ref="BF12:BF14"/>
    <mergeCell ref="BF15:BF19"/>
    <mergeCell ref="AQ15:AQ19"/>
    <mergeCell ref="BF21:BF22"/>
    <mergeCell ref="BF33:BF34"/>
    <mergeCell ref="AX9:AX10"/>
    <mergeCell ref="BL9:BL36"/>
    <mergeCell ref="BM9:BM36"/>
    <mergeCell ref="A9:A37"/>
    <mergeCell ref="B9:B37"/>
    <mergeCell ref="C36:C37"/>
    <mergeCell ref="D36:D37"/>
    <mergeCell ref="E36:E37"/>
    <mergeCell ref="F36:F37"/>
    <mergeCell ref="G36:G37"/>
    <mergeCell ref="H36:H37"/>
    <mergeCell ref="I36:I37"/>
    <mergeCell ref="K36:K37"/>
    <mergeCell ref="L36:L37"/>
    <mergeCell ref="M36:M37"/>
    <mergeCell ref="N36:N37"/>
    <mergeCell ref="BK9:BK10"/>
    <mergeCell ref="BK12:BK14"/>
    <mergeCell ref="BK15:BK19"/>
    <mergeCell ref="AE36:AE37"/>
    <mergeCell ref="AF36:AF37"/>
    <mergeCell ref="AH36:AH37"/>
    <mergeCell ref="T36:T37"/>
    <mergeCell ref="Z9:Z37"/>
    <mergeCell ref="BK21:BK22"/>
    <mergeCell ref="BK33:BK34"/>
    <mergeCell ref="BJ9:BJ10"/>
    <mergeCell ref="BJ12:BJ14"/>
    <mergeCell ref="BJ15:BJ19"/>
    <mergeCell ref="BJ21:BJ22"/>
    <mergeCell ref="BJ33:BJ34"/>
    <mergeCell ref="BI9:BI10"/>
    <mergeCell ref="BI12:BI14"/>
    <mergeCell ref="BI15:BI19"/>
    <mergeCell ref="BI21:BI22"/>
    <mergeCell ref="BI33:BI34"/>
    <mergeCell ref="BH9:BH10"/>
    <mergeCell ref="BH12:BH14"/>
    <mergeCell ref="BH15:BH19"/>
    <mergeCell ref="BH21:BH22"/>
    <mergeCell ref="BH33:BH34"/>
    <mergeCell ref="BG9:BG10"/>
    <mergeCell ref="BG12:BG14"/>
    <mergeCell ref="BG15:BG19"/>
    <mergeCell ref="BG21:BG22"/>
    <mergeCell ref="BG33:BG34"/>
    <mergeCell ref="AK12:AK14"/>
    <mergeCell ref="AL12:AL14"/>
    <mergeCell ref="AM12:AM14"/>
    <mergeCell ref="AN12:AN14"/>
    <mergeCell ref="AK15:AK19"/>
    <mergeCell ref="AL15:AL19"/>
    <mergeCell ref="AM15:AM19"/>
    <mergeCell ref="AR33:AR34"/>
    <mergeCell ref="AV9:AV10"/>
    <mergeCell ref="AV12:AV14"/>
    <mergeCell ref="AV15:AV19"/>
    <mergeCell ref="AV21:AV22"/>
    <mergeCell ref="AV33:AV34"/>
    <mergeCell ref="AU9:AU10"/>
    <mergeCell ref="AU12:AU14"/>
    <mergeCell ref="AU15:AU19"/>
    <mergeCell ref="AU21:AU22"/>
    <mergeCell ref="AU33:AU34"/>
    <mergeCell ref="AS9:AS10"/>
    <mergeCell ref="AS12:AS14"/>
    <mergeCell ref="AS15:AS19"/>
    <mergeCell ref="AS33:AS34"/>
    <mergeCell ref="AR21:AR22"/>
    <mergeCell ref="AS21:AS22"/>
    <mergeCell ref="AH33:AH34"/>
    <mergeCell ref="AH21:AH22"/>
    <mergeCell ref="AJ9:AJ10"/>
    <mergeCell ref="AJ12:AJ14"/>
    <mergeCell ref="AJ15:AJ19"/>
    <mergeCell ref="AJ33:AJ34"/>
    <mergeCell ref="AJ21:AJ22"/>
    <mergeCell ref="AC9:AC37"/>
    <mergeCell ref="AE32:AE34"/>
    <mergeCell ref="AF32:AF34"/>
    <mergeCell ref="AE21:AE23"/>
    <mergeCell ref="AF21:AF23"/>
    <mergeCell ref="AG33:AG34"/>
    <mergeCell ref="AG21:AG22"/>
    <mergeCell ref="AE25:AE27"/>
    <mergeCell ref="AF25:AF27"/>
    <mergeCell ref="AE29:AE30"/>
    <mergeCell ref="AF29:AF30"/>
    <mergeCell ref="AG9:AG10"/>
    <mergeCell ref="AI9:AI10"/>
    <mergeCell ref="AI12:AI14"/>
    <mergeCell ref="AI15:AI19"/>
    <mergeCell ref="AI33:AI34"/>
    <mergeCell ref="AI21:AI22"/>
    <mergeCell ref="U29:U30"/>
    <mergeCell ref="K24:W24"/>
    <mergeCell ref="K28:W28"/>
    <mergeCell ref="W26:W27"/>
    <mergeCell ref="W29:W30"/>
    <mergeCell ref="S9:S11"/>
    <mergeCell ref="S12:S19"/>
    <mergeCell ref="AH9:AH10"/>
    <mergeCell ref="AH12:AH14"/>
    <mergeCell ref="AH15:AH19"/>
    <mergeCell ref="AG12:AG14"/>
    <mergeCell ref="AE9:AE19"/>
    <mergeCell ref="AF9:AF19"/>
    <mergeCell ref="AG15:AG19"/>
    <mergeCell ref="AD9:AD20"/>
    <mergeCell ref="J25:J28"/>
    <mergeCell ref="E9:E23"/>
    <mergeCell ref="E25:E27"/>
    <mergeCell ref="E29:E30"/>
    <mergeCell ref="Q9:Q11"/>
    <mergeCell ref="Q12:Q19"/>
    <mergeCell ref="F9:F23"/>
    <mergeCell ref="F25:F27"/>
    <mergeCell ref="F29:F30"/>
    <mergeCell ref="I25:I27"/>
    <mergeCell ref="I29:I30"/>
    <mergeCell ref="G25:G27"/>
    <mergeCell ref="G29:G30"/>
    <mergeCell ref="H9:H23"/>
    <mergeCell ref="H25:H27"/>
    <mergeCell ref="H29:H30"/>
    <mergeCell ref="O26:O27"/>
    <mergeCell ref="O29:O30"/>
    <mergeCell ref="P9:P11"/>
    <mergeCell ref="P12:P19"/>
    <mergeCell ref="P21:P23"/>
    <mergeCell ref="P26:P27"/>
    <mergeCell ref="J9:J24"/>
    <mergeCell ref="K12:K19"/>
    <mergeCell ref="BL7:BL8"/>
    <mergeCell ref="BM7:BM8"/>
    <mergeCell ref="BL6:BM6"/>
    <mergeCell ref="A7:A8"/>
    <mergeCell ref="Z7:Z8"/>
    <mergeCell ref="AA7:AA8"/>
    <mergeCell ref="A6:T6"/>
    <mergeCell ref="Z6:AC6"/>
    <mergeCell ref="AR6:AV6"/>
    <mergeCell ref="AD6:AQ6"/>
    <mergeCell ref="AW6:BK6"/>
    <mergeCell ref="BG7:BG8"/>
    <mergeCell ref="BH7:BH8"/>
    <mergeCell ref="BI7:BI8"/>
    <mergeCell ref="BJ7:BJ8"/>
    <mergeCell ref="BK7:BK8"/>
    <mergeCell ref="AR7:AR8"/>
    <mergeCell ref="AS7:AS8"/>
    <mergeCell ref="AT7:AT8"/>
    <mergeCell ref="AU7:AU8"/>
    <mergeCell ref="AV7:AV8"/>
    <mergeCell ref="AW7:AW8"/>
    <mergeCell ref="AX7:AX8"/>
    <mergeCell ref="AY7:AY8"/>
    <mergeCell ref="B5:C5"/>
    <mergeCell ref="D5:BG5"/>
    <mergeCell ref="D1:BF1"/>
    <mergeCell ref="D2:BF2"/>
    <mergeCell ref="D3:BF3"/>
    <mergeCell ref="D4:BF4"/>
    <mergeCell ref="B1:C4"/>
    <mergeCell ref="AO7:AO8"/>
    <mergeCell ref="Q7:Q8"/>
    <mergeCell ref="R7:R8"/>
    <mergeCell ref="S7:S8"/>
    <mergeCell ref="T7:T8"/>
    <mergeCell ref="AD7:AD8"/>
    <mergeCell ref="AB7:AB8"/>
    <mergeCell ref="AC7:AC8"/>
    <mergeCell ref="AF7:AF8"/>
    <mergeCell ref="AG7:AG8"/>
    <mergeCell ref="AH7:AH8"/>
    <mergeCell ref="AI7:AI8"/>
    <mergeCell ref="AJ7:AJ8"/>
    <mergeCell ref="AZ7:AZ8"/>
    <mergeCell ref="BF7:BF8"/>
    <mergeCell ref="AP7:AP8"/>
    <mergeCell ref="AQ7:AQ8"/>
    <mergeCell ref="AE7:AE8"/>
    <mergeCell ref="J7:J8"/>
    <mergeCell ref="K7:K8"/>
    <mergeCell ref="L7:L8"/>
    <mergeCell ref="M7:M8"/>
    <mergeCell ref="N7:N8"/>
    <mergeCell ref="O7:P7"/>
    <mergeCell ref="U7:U8"/>
    <mergeCell ref="V7:V8"/>
    <mergeCell ref="W7:W8"/>
    <mergeCell ref="X7:X8"/>
    <mergeCell ref="V12:V19"/>
    <mergeCell ref="V21:V23"/>
    <mergeCell ref="R9:R11"/>
    <mergeCell ref="R12:R19"/>
    <mergeCell ref="R21:R23"/>
    <mergeCell ref="O12:O19"/>
    <mergeCell ref="O21:O23"/>
    <mergeCell ref="Q21:Q23"/>
    <mergeCell ref="O9:O11"/>
    <mergeCell ref="V9:V11"/>
    <mergeCell ref="S21:S23"/>
    <mergeCell ref="T12:T19"/>
    <mergeCell ref="T21:T23"/>
    <mergeCell ref="U9:U11"/>
    <mergeCell ref="U12:U19"/>
    <mergeCell ref="U21:U23"/>
    <mergeCell ref="L12:L19"/>
    <mergeCell ref="M12:M19"/>
    <mergeCell ref="N12:N19"/>
    <mergeCell ref="L21:L23"/>
    <mergeCell ref="M21:M23"/>
    <mergeCell ref="N21:N23"/>
    <mergeCell ref="K9:K11"/>
    <mergeCell ref="K21:K23"/>
    <mergeCell ref="L9:L11"/>
    <mergeCell ref="M9:M11"/>
    <mergeCell ref="N9:N11"/>
    <mergeCell ref="B7:B8"/>
    <mergeCell ref="C7:C8"/>
    <mergeCell ref="D7:D8"/>
    <mergeCell ref="E7:E8"/>
    <mergeCell ref="F7:F8"/>
    <mergeCell ref="G7:G8"/>
    <mergeCell ref="I7:I8"/>
    <mergeCell ref="C32:C34"/>
    <mergeCell ref="D32:D34"/>
    <mergeCell ref="E32:E34"/>
    <mergeCell ref="D9:D23"/>
    <mergeCell ref="D25:D27"/>
    <mergeCell ref="D29:D30"/>
    <mergeCell ref="C9:C30"/>
    <mergeCell ref="F32:F34"/>
    <mergeCell ref="G9:G23"/>
    <mergeCell ref="G32:G34"/>
    <mergeCell ref="H7:H8"/>
    <mergeCell ref="H32:H34"/>
    <mergeCell ref="I9:I23"/>
    <mergeCell ref="I32:I34"/>
    <mergeCell ref="Y12:Y19"/>
    <mergeCell ref="X21:X23"/>
    <mergeCell ref="Y21:Y23"/>
    <mergeCell ref="W9:W11"/>
    <mergeCell ref="W12:W19"/>
    <mergeCell ref="W21:W23"/>
    <mergeCell ref="U36:U37"/>
    <mergeCell ref="L29:L30"/>
    <mergeCell ref="M29:M30"/>
    <mergeCell ref="N29:N30"/>
    <mergeCell ref="R26:R27"/>
    <mergeCell ref="R29:R30"/>
    <mergeCell ref="Q26:Q27"/>
    <mergeCell ref="Q29:Q30"/>
    <mergeCell ref="O36:O37"/>
    <mergeCell ref="P36:P37"/>
    <mergeCell ref="Q36:Q37"/>
    <mergeCell ref="R36:R37"/>
    <mergeCell ref="S36:S37"/>
    <mergeCell ref="P29:P30"/>
    <mergeCell ref="L26:L27"/>
    <mergeCell ref="M26:M27"/>
    <mergeCell ref="N26:N27"/>
    <mergeCell ref="S26:S27"/>
    <mergeCell ref="V39:W39"/>
    <mergeCell ref="AD25:AD28"/>
    <mergeCell ref="AE28:AM28"/>
    <mergeCell ref="AD29:AD31"/>
    <mergeCell ref="AE31:AM31"/>
    <mergeCell ref="AD32:AD35"/>
    <mergeCell ref="AE35:AM35"/>
    <mergeCell ref="AD36:AD38"/>
    <mergeCell ref="AE38:AM38"/>
    <mergeCell ref="AL39:AM39"/>
    <mergeCell ref="X26:X27"/>
    <mergeCell ref="Y26:Y27"/>
    <mergeCell ref="K31:W31"/>
    <mergeCell ref="X29:X30"/>
    <mergeCell ref="Y29:Y30"/>
    <mergeCell ref="K35:W35"/>
    <mergeCell ref="W36:W37"/>
    <mergeCell ref="V26:V27"/>
    <mergeCell ref="V29:V30"/>
    <mergeCell ref="K29:K30"/>
    <mergeCell ref="K26:K27"/>
    <mergeCell ref="T26:T27"/>
    <mergeCell ref="T29:T30"/>
    <mergeCell ref="U26:U27"/>
    <mergeCell ref="AX38:AZ38"/>
    <mergeCell ref="AX20:AZ20"/>
    <mergeCell ref="BA7:BA8"/>
    <mergeCell ref="AX24:AZ24"/>
    <mergeCell ref="BA21:BA23"/>
    <mergeCell ref="AN7:AN8"/>
    <mergeCell ref="AN9:AN10"/>
    <mergeCell ref="AN15:AN19"/>
    <mergeCell ref="AK21:AK22"/>
    <mergeCell ref="AL21:AL22"/>
    <mergeCell ref="AM21:AM22"/>
    <mergeCell ref="AN21:AN22"/>
    <mergeCell ref="AQ9:AQ10"/>
    <mergeCell ref="AQ12:AQ14"/>
    <mergeCell ref="AP9:AP10"/>
    <mergeCell ref="AP12:AP14"/>
    <mergeCell ref="AP15:AP19"/>
    <mergeCell ref="AP33:AP34"/>
    <mergeCell ref="AP21:AP22"/>
    <mergeCell ref="AO9:AO10"/>
    <mergeCell ref="AO12:AO14"/>
    <mergeCell ref="AO15:AO19"/>
    <mergeCell ref="AO33:AO34"/>
    <mergeCell ref="AO21:AO22"/>
    <mergeCell ref="J36:J38"/>
    <mergeCell ref="K38:W38"/>
    <mergeCell ref="X36:X37"/>
    <mergeCell ref="Y36:Y37"/>
    <mergeCell ref="J29:J31"/>
    <mergeCell ref="J32:J35"/>
    <mergeCell ref="AK7:AK8"/>
    <mergeCell ref="AL7:AL8"/>
    <mergeCell ref="AM7:AM8"/>
    <mergeCell ref="AK9:AK10"/>
    <mergeCell ref="AL9:AL10"/>
    <mergeCell ref="AE20:AM20"/>
    <mergeCell ref="AD21:AD24"/>
    <mergeCell ref="AE24:AM24"/>
    <mergeCell ref="AM9:AM10"/>
    <mergeCell ref="V36:V37"/>
    <mergeCell ref="AB9:AB37"/>
    <mergeCell ref="AA9:AA37"/>
    <mergeCell ref="S29:S30"/>
    <mergeCell ref="T9:T11"/>
    <mergeCell ref="X9:X11"/>
    <mergeCell ref="Y7:Y8"/>
    <mergeCell ref="Y9:Y11"/>
    <mergeCell ref="X12:X19"/>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
  <sheetViews>
    <sheetView zoomScale="60" zoomScaleNormal="60" workbookViewId="0">
      <selection activeCell="B3" sqref="B3:F3"/>
    </sheetView>
  </sheetViews>
  <sheetFormatPr baseColWidth="10" defaultColWidth="10.7265625" defaultRowHeight="14.5" x14ac:dyDescent="0.35"/>
  <cols>
    <col min="1" max="1" width="20.7265625" customWidth="1"/>
    <col min="2" max="2" width="25" customWidth="1"/>
    <col min="3" max="3" width="19.81640625" customWidth="1"/>
    <col min="4" max="4" width="20.453125" customWidth="1"/>
    <col min="5" max="5" width="30.26953125" customWidth="1"/>
    <col min="6" max="6" width="34.26953125" customWidth="1"/>
    <col min="7" max="7" width="43.7265625" customWidth="1"/>
  </cols>
  <sheetData>
    <row r="1" spans="1:7" ht="44.25" customHeight="1" x14ac:dyDescent="0.35">
      <c r="A1" s="298" t="s">
        <v>276</v>
      </c>
      <c r="B1" s="299"/>
      <c r="C1" s="299"/>
      <c r="D1" s="299"/>
      <c r="E1" s="299"/>
      <c r="F1" s="299"/>
      <c r="G1" s="300"/>
    </row>
    <row r="2" spans="1:7" s="25" customFormat="1" ht="43.5" customHeight="1" x14ac:dyDescent="0.35">
      <c r="A2" s="40" t="s">
        <v>277</v>
      </c>
      <c r="B2" s="301" t="s">
        <v>278</v>
      </c>
      <c r="C2" s="301"/>
      <c r="D2" s="301"/>
      <c r="E2" s="301"/>
      <c r="F2" s="301"/>
      <c r="G2" s="27" t="s">
        <v>279</v>
      </c>
    </row>
    <row r="3" spans="1:7" ht="45" customHeight="1" x14ac:dyDescent="0.35">
      <c r="A3" s="20" t="s">
        <v>280</v>
      </c>
      <c r="B3" s="302" t="s">
        <v>281</v>
      </c>
      <c r="C3" s="303"/>
      <c r="D3" s="303"/>
      <c r="E3" s="303"/>
      <c r="F3" s="304"/>
      <c r="G3" s="15" t="s">
        <v>282</v>
      </c>
    </row>
    <row r="4" spans="1:7" ht="45" customHeight="1" x14ac:dyDescent="0.35">
      <c r="A4" s="16"/>
      <c r="B4" s="305"/>
      <c r="C4" s="306"/>
      <c r="D4" s="306"/>
      <c r="E4" s="306"/>
      <c r="F4" s="307"/>
      <c r="G4" s="17"/>
    </row>
    <row r="5" spans="1:7" ht="45" customHeight="1" x14ac:dyDescent="0.35">
      <c r="A5" s="16"/>
      <c r="B5" s="305"/>
      <c r="C5" s="306"/>
      <c r="D5" s="306"/>
      <c r="E5" s="306"/>
      <c r="F5" s="307"/>
      <c r="G5" s="17"/>
    </row>
    <row r="6" spans="1:7" ht="45" customHeight="1" thickBot="1" x14ac:dyDescent="0.4">
      <c r="A6" s="18"/>
      <c r="B6" s="309"/>
      <c r="C6" s="309"/>
      <c r="D6" s="309"/>
      <c r="E6" s="309"/>
      <c r="F6" s="309"/>
      <c r="G6" s="19"/>
    </row>
    <row r="7" spans="1:7" ht="45" customHeight="1" thickBot="1" x14ac:dyDescent="0.4">
      <c r="A7" s="310"/>
      <c r="B7" s="310"/>
      <c r="C7" s="310"/>
      <c r="D7" s="310"/>
      <c r="E7" s="310"/>
      <c r="F7" s="310"/>
      <c r="G7" s="310"/>
    </row>
    <row r="8" spans="1:7" s="25" customFormat="1" ht="45" customHeight="1" x14ac:dyDescent="0.35">
      <c r="A8" s="23"/>
      <c r="B8" s="311" t="s">
        <v>283</v>
      </c>
      <c r="C8" s="311"/>
      <c r="D8" s="311" t="s">
        <v>284</v>
      </c>
      <c r="E8" s="311"/>
      <c r="F8" s="36" t="s">
        <v>277</v>
      </c>
      <c r="G8" s="24" t="s">
        <v>285</v>
      </c>
    </row>
    <row r="9" spans="1:7" ht="45" customHeight="1" x14ac:dyDescent="0.35">
      <c r="A9" s="26" t="s">
        <v>286</v>
      </c>
      <c r="B9" s="312" t="s">
        <v>287</v>
      </c>
      <c r="C9" s="312"/>
      <c r="D9" s="308" t="s">
        <v>288</v>
      </c>
      <c r="E9" s="308"/>
      <c r="F9" s="20" t="s">
        <v>280</v>
      </c>
      <c r="G9" s="21"/>
    </row>
    <row r="10" spans="1:7" ht="45" customHeight="1" x14ac:dyDescent="0.35">
      <c r="A10" s="26" t="s">
        <v>289</v>
      </c>
      <c r="B10" s="308" t="s">
        <v>290</v>
      </c>
      <c r="C10" s="308"/>
      <c r="D10" s="308" t="s">
        <v>291</v>
      </c>
      <c r="E10" s="308"/>
      <c r="F10" s="20" t="s">
        <v>280</v>
      </c>
      <c r="G10" s="21"/>
    </row>
    <row r="11" spans="1:7" ht="45" customHeight="1" thickBot="1" x14ac:dyDescent="0.4">
      <c r="A11" s="39" t="s">
        <v>292</v>
      </c>
      <c r="B11" s="308" t="s">
        <v>290</v>
      </c>
      <c r="C11" s="308"/>
      <c r="D11" s="308" t="s">
        <v>291</v>
      </c>
      <c r="E11" s="308"/>
      <c r="F11" s="20" t="s">
        <v>280</v>
      </c>
      <c r="G11" s="22"/>
    </row>
    <row r="12" spans="1:7" ht="45" customHeight="1" x14ac:dyDescent="0.35"/>
    <row r="13" spans="1:7" ht="45" customHeight="1" x14ac:dyDescent="0.35"/>
    <row r="14" spans="1:7" ht="45" customHeight="1" x14ac:dyDescent="0.35"/>
    <row r="15" spans="1:7" ht="45" customHeight="1" x14ac:dyDescent="0.35"/>
    <row r="16" spans="1:7" ht="45" customHeight="1" x14ac:dyDescent="0.35"/>
    <row r="17" ht="45" customHeight="1" x14ac:dyDescent="0.35"/>
    <row r="18" ht="45" customHeight="1" x14ac:dyDescent="0.35"/>
    <row r="19" ht="45" customHeight="1" x14ac:dyDescent="0.35"/>
    <row r="20" ht="45" customHeight="1" x14ac:dyDescent="0.35"/>
    <row r="21" ht="45" customHeight="1" x14ac:dyDescent="0.35"/>
    <row r="22" ht="45" customHeight="1" x14ac:dyDescent="0.35"/>
    <row r="23" ht="45" customHeight="1" x14ac:dyDescent="0.35"/>
    <row r="24" ht="45" customHeight="1" x14ac:dyDescent="0.35"/>
    <row r="25" ht="45" customHeight="1" x14ac:dyDescent="0.35"/>
  </sheetData>
  <mergeCells count="15">
    <mergeCell ref="B10:C10"/>
    <mergeCell ref="D10:E10"/>
    <mergeCell ref="B11:C11"/>
    <mergeCell ref="D11:E11"/>
    <mergeCell ref="B6:F6"/>
    <mergeCell ref="A7:G7"/>
    <mergeCell ref="B8:C8"/>
    <mergeCell ref="D8:E8"/>
    <mergeCell ref="B9:C9"/>
    <mergeCell ref="D9:E9"/>
    <mergeCell ref="A1:G1"/>
    <mergeCell ref="B2:F2"/>
    <mergeCell ref="B3:F3"/>
    <mergeCell ref="B4:F4"/>
    <mergeCell ref="B5: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PLAN DE ACCIÓN</vt:lpstr>
      <vt:lpstr>CONTROL DE CAMBIOS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Mernarda Perez Carmona</dc:creator>
  <cp:keywords/>
  <dc:description/>
  <cp:lastModifiedBy>luz marina severiche morroy</cp:lastModifiedBy>
  <cp:revision/>
  <dcterms:created xsi:type="dcterms:W3CDTF">2022-12-26T20:23:47Z</dcterms:created>
  <dcterms:modified xsi:type="dcterms:W3CDTF">2023-11-07T20:58:04Z</dcterms:modified>
  <cp:category/>
  <cp:contentStatus/>
</cp:coreProperties>
</file>