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bperez\Desktop\SEGUIMIENTO PLANES DE ACCION A 31 DE MARZO DE 2023\"/>
    </mc:Choice>
  </mc:AlternateContent>
  <bookViews>
    <workbookView xWindow="0" yWindow="0" windowWidth="20490" windowHeight="7155"/>
  </bookViews>
  <sheets>
    <sheet name="SEGUIMIENTO PLAN DE ACCIÓN EGL" sheetId="1" r:id="rId1"/>
  </sheets>
  <calcPr calcId="162913"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N41" i="1" l="1"/>
  <c r="AM41" i="1"/>
  <c r="AL41" i="1"/>
  <c r="AI41" i="1"/>
  <c r="AI38" i="1"/>
  <c r="AI35" i="1"/>
  <c r="AI30" i="1"/>
  <c r="AI25" i="1"/>
  <c r="AI19" i="1"/>
  <c r="AI14" i="1"/>
  <c r="W41" i="1"/>
  <c r="V41" i="1"/>
  <c r="V36" i="1"/>
  <c r="V38" i="1"/>
  <c r="W20" i="1"/>
  <c r="W25" i="1"/>
  <c r="AN36" i="1"/>
  <c r="AN31" i="1"/>
  <c r="AN26" i="1"/>
  <c r="AN20" i="1"/>
  <c r="AN15" i="1"/>
  <c r="AN9" i="1"/>
  <c r="AI10" i="1"/>
  <c r="AI11" i="1"/>
  <c r="AI13" i="1"/>
  <c r="AI15" i="1"/>
  <c r="AI16" i="1"/>
  <c r="AI17" i="1"/>
  <c r="AI18" i="1"/>
  <c r="AI20" i="1"/>
  <c r="AI21" i="1"/>
  <c r="AI22" i="1"/>
  <c r="AI23" i="1"/>
  <c r="AI24" i="1"/>
  <c r="AI26" i="1"/>
  <c r="AI27" i="1"/>
  <c r="AI28" i="1"/>
  <c r="AI29" i="1"/>
  <c r="AI31" i="1"/>
  <c r="AI32" i="1"/>
  <c r="AI33" i="1"/>
  <c r="AI34" i="1"/>
  <c r="AI36" i="1"/>
  <c r="AI37" i="1"/>
  <c r="AI9" i="1"/>
  <c r="W36" i="1"/>
  <c r="W38" i="1"/>
  <c r="W31" i="1"/>
  <c r="W35" i="1"/>
  <c r="W26" i="1"/>
  <c r="W30" i="1"/>
  <c r="W15" i="1"/>
  <c r="W19" i="1"/>
  <c r="W9" i="1"/>
  <c r="W14" i="1"/>
  <c r="V31" i="1"/>
  <c r="V35" i="1"/>
  <c r="V26" i="1"/>
  <c r="V30" i="1"/>
  <c r="V20" i="1"/>
  <c r="V25" i="1"/>
  <c r="V15" i="1"/>
  <c r="V19" i="1"/>
  <c r="V9" i="1"/>
  <c r="V14" i="1"/>
  <c r="AR37" i="1"/>
  <c r="AR36" i="1"/>
  <c r="AR34" i="1"/>
  <c r="AR33" i="1"/>
  <c r="AR32" i="1"/>
  <c r="AR31" i="1"/>
  <c r="AR29" i="1"/>
  <c r="AR28" i="1"/>
  <c r="AR27" i="1"/>
  <c r="AR26" i="1"/>
  <c r="AR22" i="1"/>
  <c r="AR24" i="1"/>
  <c r="AR23" i="1"/>
  <c r="AR21" i="1"/>
  <c r="AR20" i="1"/>
  <c r="AR18" i="1"/>
  <c r="AR17" i="1"/>
  <c r="AR16" i="1"/>
  <c r="AR15" i="1"/>
  <c r="AR10" i="1"/>
  <c r="AR11" i="1"/>
  <c r="AR13" i="1"/>
  <c r="AR9" i="1"/>
</calcChain>
</file>

<file path=xl/comments1.xml><?xml version="1.0" encoding="utf-8"?>
<comments xmlns="http://schemas.openxmlformats.org/spreadsheetml/2006/main">
  <authors>
    <author>USUARIO</author>
    <author>Luz Marlene Andrade</author>
    <author>JOHANA VIELLAR</author>
  </authors>
  <commentList>
    <comment ref="O7" authorId="0" shapeId="0">
      <text>
        <r>
          <rPr>
            <b/>
            <sz val="9"/>
            <color indexed="81"/>
            <rFont val="Tahoma"/>
            <family val="2"/>
          </rPr>
          <t>USUARIO:
1. BIEN
2. SERVICIO</t>
        </r>
        <r>
          <rPr>
            <sz val="9"/>
            <color indexed="81"/>
            <rFont val="Tahoma"/>
            <family val="2"/>
          </rPr>
          <t xml:space="preserve">
</t>
        </r>
      </text>
    </comment>
    <comment ref="AF7" authorId="0" shapeId="0">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 ref="AO7" authorId="0" shapeId="0">
      <text>
        <r>
          <rPr>
            <b/>
            <sz val="9"/>
            <color indexed="81"/>
            <rFont val="Tahoma"/>
            <family val="2"/>
          </rPr>
          <t xml:space="preserve">USUARIO:
</t>
        </r>
        <r>
          <rPr>
            <sz val="9"/>
            <color indexed="81"/>
            <rFont val="Tahoma"/>
            <family val="2"/>
          </rPr>
          <t xml:space="preserve">La dependencia determinará el valor porcentual asignado a la actividad dentro del proyecto
</t>
        </r>
      </text>
    </comment>
    <comment ref="AY7" authorId="1" shapeId="0">
      <text>
        <r>
          <rPr>
            <b/>
            <sz val="9"/>
            <color indexed="81"/>
            <rFont val="Tahoma"/>
            <family val="2"/>
          </rPr>
          <t>Luz Marlene Andrade:</t>
        </r>
        <r>
          <rPr>
            <sz val="9"/>
            <color indexed="81"/>
            <rFont val="Tahoma"/>
            <family val="2"/>
          </rPr>
          <t xml:space="preserve">
1. Recursos Propios - ICLD
2. SGP
3. Donaciones
</t>
        </r>
      </text>
    </comment>
    <comment ref="BF7" authorId="2" shapeId="0">
      <text>
        <r>
          <rPr>
            <sz val="9"/>
            <color indexed="81"/>
            <rFont val="Tahoma"/>
            <family val="2"/>
          </rPr>
          <t xml:space="preserve">VER ANEXO 1
</t>
        </r>
      </text>
    </comment>
    <comment ref="BG7" authorId="2" shapeId="0">
      <text>
        <r>
          <rPr>
            <b/>
            <sz val="9"/>
            <color indexed="81"/>
            <rFont val="Tahoma"/>
            <family val="2"/>
          </rPr>
          <t>VER ANEXO 1</t>
        </r>
        <r>
          <rPr>
            <sz val="9"/>
            <color indexed="81"/>
            <rFont val="Tahoma"/>
            <family val="2"/>
          </rPr>
          <t xml:space="preserve">
</t>
        </r>
      </text>
    </comment>
  </commentList>
</comments>
</file>

<file path=xl/sharedStrings.xml><?xml version="1.0" encoding="utf-8"?>
<sst xmlns="http://schemas.openxmlformats.org/spreadsheetml/2006/main" count="377" uniqueCount="230">
  <si>
    <t xml:space="preserve">DEPENDENCIA : </t>
  </si>
  <si>
    <t>PLAN GENERAL DE COMPRAS</t>
  </si>
  <si>
    <t>PILAR</t>
  </si>
  <si>
    <t>LINEA ESTRATEGICA</t>
  </si>
  <si>
    <t>INDICADOR DE BIENESTAR</t>
  </si>
  <si>
    <t>LINEA BASE INDICADOR DE BIENESTAR A 2019</t>
  </si>
  <si>
    <t>PROGRAMACION META BIENESTAR 2023</t>
  </si>
  <si>
    <t xml:space="preserve">PROGRAMA </t>
  </si>
  <si>
    <t>INDICADOR DE PRODUCTO SEGÚN PDD</t>
  </si>
  <si>
    <t>UNIDAD DE MEDIDA DEL INDICADOR DE PRODUCTO</t>
  </si>
  <si>
    <t>LINEA BASE 2019 
SEGUN PDD</t>
  </si>
  <si>
    <t>DESCRIPCION DE LA META PRODUCTO 2020-2023</t>
  </si>
  <si>
    <t xml:space="preserve">DENOMINACION DEL PRODUCTO
</t>
  </si>
  <si>
    <t>ENTREGABLE
INDICADOR DE PRODUCTO SEGÚN CATALOGO DE PRODUCTO</t>
  </si>
  <si>
    <t>VALOR DE LA META PRODUCTO 2020-2023</t>
  </si>
  <si>
    <t>PROGRAMACIÓN META PRODUCTO A 2023</t>
  </si>
  <si>
    <t>ACUMULADO DE META PRODUCTO 2020- 2022</t>
  </si>
  <si>
    <t>PROYECTO DE INVERSIÓN</t>
  </si>
  <si>
    <t>CÓDIGO DE PROYECTO BPIN</t>
  </si>
  <si>
    <t>OBJETIVO DEL PROYECTO</t>
  </si>
  <si>
    <t>ACTIVIDADES DE PROYECTO DE INVERSION VIABILIZADAS EN SUIFP
( HITOS )</t>
  </si>
  <si>
    <t>ENTREGABLE</t>
  </si>
  <si>
    <t xml:space="preserve">PROGRAMACION NUMERICA DE LA ACTIVIDAD PROYECTO 2023
</t>
  </si>
  <si>
    <t>FECHA DE INICIO DE LA ACTIVIDAD O ENTREGABLE</t>
  </si>
  <si>
    <t>FECHA DE TERMINACIÓN DEL ENTREGABLE</t>
  </si>
  <si>
    <t>TIEMPO DE EJECUCIÓN
(número de días)</t>
  </si>
  <si>
    <t>BENEFICIARIOS PROGRAMADOS</t>
  </si>
  <si>
    <t>BENEFICIARIOS CUBIERTOS</t>
  </si>
  <si>
    <t>DEPENDENCIA RESPONSABLE</t>
  </si>
  <si>
    <t>NOMBRE DEL RESPONSABLE</t>
  </si>
  <si>
    <t>FUENTE DE FINANCIACIÓN</t>
  </si>
  <si>
    <t>APROPIACIÓN INICIAL
(en pesos)</t>
  </si>
  <si>
    <t>FUENTE PRESUPUESTAL</t>
  </si>
  <si>
    <t>RUBRO PRESUPUESTAL</t>
  </si>
  <si>
    <t>CODIGO RUBRO PRESUPUESTAL</t>
  </si>
  <si>
    <t>¿REQUIERE CONTRATACIÓN?</t>
  </si>
  <si>
    <t>DESCRIPCION DE PROCESO DE CONTRATACIÓN</t>
  </si>
  <si>
    <t>MODALIDAD DE SELECCIÓN</t>
  </si>
  <si>
    <t>FUENTE DE RECURSOS</t>
  </si>
  <si>
    <t>FECHA DE INICIO DE CONTRATACIÓN</t>
  </si>
  <si>
    <t>OBSERVACION O RELACIÓN DE EVIDENCIA</t>
  </si>
  <si>
    <t>1. BIEN</t>
  </si>
  <si>
    <t>2- SERVICIO</t>
  </si>
  <si>
    <t>DESCRIPCION META DE BIENESTAR 2020-2023</t>
  </si>
  <si>
    <t>UNIDAD DE MEDIDA META DE BIENESTAR</t>
  </si>
  <si>
    <t xml:space="preserve"> META DE BIENESTAR 2020-2023</t>
  </si>
  <si>
    <t>PLANTEAMIENTO ESTRATÉGICO PLAN DE DESARROLLO</t>
  </si>
  <si>
    <t>PROGRAMACIÓN PRESUPUESTAL</t>
  </si>
  <si>
    <t>PONDERACION DE LAS ACTIVIDADES (HITOS) DE PROYECTO</t>
  </si>
  <si>
    <t xml:space="preserve">
</t>
  </si>
  <si>
    <t>ALCALDIA DISTRITAL DE CARTAGENA DE INDIAS</t>
  </si>
  <si>
    <t>MACROPROCESO: PLANEACIÓN TERRITORIAL Y DIRECCIONAMIENTO ESTRATEGICO</t>
  </si>
  <si>
    <t>PROCESO / SUBPROCESO: GESTIÓN DE LA INVERSIÓN PUBLICA / GESTIÓN DEL PLAN DE DESARROLLO Y SUS INSTRUMENTOS DE EJECUCIÓN</t>
  </si>
  <si>
    <t xml:space="preserve">FORMATO PLAN DE ACCIÓN </t>
  </si>
  <si>
    <t>Versión: 1.0</t>
  </si>
  <si>
    <t>Página: 1 de 1</t>
  </si>
  <si>
    <t>Código:PTDGI01-F001</t>
  </si>
  <si>
    <t>Fecha: 29-12-2022</t>
  </si>
  <si>
    <t>Objetivo de Desarrollo Sostenible</t>
  </si>
  <si>
    <t>Dimensiones del MIPG</t>
  </si>
  <si>
    <t>Políticas de Gestión y Desempeño Institucional</t>
  </si>
  <si>
    <t>Proceso asociado</t>
  </si>
  <si>
    <t>Objetivo Institucional</t>
  </si>
  <si>
    <t xml:space="preserve">ARTICULACION </t>
  </si>
  <si>
    <t>PLAN DE ACCION -INFORMACION DE ACTIVIDADES</t>
  </si>
  <si>
    <t xml:space="preserve">RIESGOS ASOCIADOS AL PROCESO </t>
  </si>
  <si>
    <t>CONTROLES ESTABLECIDOS PARA LOS RIESGOS</t>
  </si>
  <si>
    <t>CARTAGENA TRANSPARENTE</t>
  </si>
  <si>
    <t>CULTURA CIUDADANA PARA LA DEMOCRACIA Y LA PAZ</t>
  </si>
  <si>
    <t>SERVIDOR Y SERVIDORA PÚBLICA AL SERVICIO DE LA CIUDADANIA</t>
  </si>
  <si>
    <t>PLAN DECENAL DE CULTURA CIUDADANA Y CARTAGENEIDAD FORMULADO E IMPLMENTADO</t>
  </si>
  <si>
    <t>FORMULAR E IMPLEMENTAR EL PLAN DE CULTURA CIUDADANA Y CARTAGENEIDAD EN UN 100%</t>
  </si>
  <si>
    <t>Porcentaje</t>
  </si>
  <si>
    <t>Número</t>
  </si>
  <si>
    <t>Número de personas</t>
  </si>
  <si>
    <t>Capacitar a 1.054 los funcionarios y servidores públicos de la Administración Distrital</t>
  </si>
  <si>
    <t>X</t>
  </si>
  <si>
    <t>Servicio de educación informal</t>
  </si>
  <si>
    <t>Gestión Institucional y de la Comunidad</t>
  </si>
  <si>
    <t>Formación desarrollo de las competencias de los Servidores y Servidoras Públicas del Distrito de Cartagena de Indias</t>
  </si>
  <si>
    <t>Contribuir al fortalecimiento de las habilidades, capacidades y competencias de las servidoras y servidores públicos, promoviendo el desarrollo integral, personal e institucional que permita las transformaciones que se requieren.</t>
  </si>
  <si>
    <t>Coordinación y gestión para la elaboración, implementación y seguimiento del plan de formación para los servidores y servidoras públicas del Distrito.</t>
  </si>
  <si>
    <t>Desarrollo de procesos de formación en habilidades duras y blandas dirigidas a los servidores y servidoras públicas para el fortalecimiento de las competencias laborales, sociales, participativas e institucionales.</t>
  </si>
  <si>
    <t>Desarrollo de una feria para socializar y promocionar las iniciativas de innovación pública identificadas en las dependencias y entidades del Distrito.</t>
  </si>
  <si>
    <t xml:space="preserve">Sistematización del programa servidores y servidoras al servicio de la ciudadanía. </t>
  </si>
  <si>
    <t>ESCUELA DE GOBIERNO Y LIDERAZGO</t>
  </si>
  <si>
    <t>LIVIS PATRICIA LÓPEZ CORREA</t>
  </si>
  <si>
    <t>Recursos Propios - ICLD</t>
  </si>
  <si>
    <t>Inversión</t>
  </si>
  <si>
    <t>FORMACION DESARROLLO DE LAS COMPETENCIAS DE LOS SERVIDORES Y SERVIDORAS PUBLICAS DEL DISTRITO DE CARTAGENA DE INDIAS</t>
  </si>
  <si>
    <t>2.3.4599.1000.2021130010232</t>
  </si>
  <si>
    <t>SI</t>
  </si>
  <si>
    <t>CONTRATO DE PRESTACION DE SERVICIOS</t>
  </si>
  <si>
    <t>CONVENIO DE ASOCIACION</t>
  </si>
  <si>
    <t>CONTRATO DE ARRENDAMIENTO</t>
  </si>
  <si>
    <t>Contratación Directa</t>
  </si>
  <si>
    <t>Mínima Cuantía</t>
  </si>
  <si>
    <t>CIUDADANIA LIBRE, INCLUYENTE Y TRANSFORMADORA</t>
  </si>
  <si>
    <t>Número de funcionarios y servidores públicos formados y capacitados</t>
  </si>
  <si>
    <t>Número de organizaciones de la sociedad civil y comunales que inciden y hacen control a las decisiones del Gobierno Distrital y de las alcaldías locales</t>
  </si>
  <si>
    <t>Número de organizaciones</t>
  </si>
  <si>
    <t>N/D</t>
  </si>
  <si>
    <t>128 Organizaciones comunales y sociales participan, inciden y hacen control a las decisiones de la Administración Distrital</t>
  </si>
  <si>
    <t>Servicio de promoción a la participación ciudadana</t>
  </si>
  <si>
    <t>Formación de la ciudadanía libre, incluyente y transformadora para la democracia 2022-2023 Cartagena de Indias</t>
  </si>
  <si>
    <t>Aumentar la participación ciudadana especialmente de mujeres y jóvenes de organizaciones sociales y comunales en los procesos de transformación, desarrollo local y toma de decisiones del Gobierno de Cartagena de Indias.</t>
  </si>
  <si>
    <t>Coordinación, supervisión y gestión de las actividades y metas del proyecto.</t>
  </si>
  <si>
    <t>Sistematización de la experiencia Ciudadanía Libre.</t>
  </si>
  <si>
    <t>Diagnóstico, socialización, convocatoria, selección y diseño del plan de formación a organizaciones sociales y comunales.</t>
  </si>
  <si>
    <t>Proceso de fortalecimiento a organizaciones sociales y comunales y construcción de escenarios de gestión.</t>
  </si>
  <si>
    <t>FORMACION DE LA CIUDADANIA LIBRE INCLUYENTE Y TRANSFORMADORA PARA LA DEMOCRACIA 2022 2023</t>
  </si>
  <si>
    <t>2.3.4502.1000.2021130010231</t>
  </si>
  <si>
    <t>CARTAGENA TE QUIERE, QUIERE A CARTAGENA: PLAN DECENAL DE CULTURA CIUDADANA Y CARTAGENEIDAD</t>
  </si>
  <si>
    <t>Número de Plan decenal de cultura ciudadana y cartegeneidad formulado e implementado</t>
  </si>
  <si>
    <t>Formular e Implementar un plan de Cultura Ciudadana y Cartageneidad</t>
  </si>
  <si>
    <t>Servicio de implementación sistemas de gestión</t>
  </si>
  <si>
    <t xml:space="preserve"> PLAN DECENAL DE CULTURA CIUDADANA Y CARTAGENEIDAD</t>
  </si>
  <si>
    <t>Implementar de manera participativa y experimental un plan decenal de cultura ciudadana que contenga la política pública de Cartagena y
las estrategias de la ciudad para los próximos 10 años.</t>
  </si>
  <si>
    <t xml:space="preserve">Implementación de acciones pedagógicas de cultura ciudadana Eje Derecho a la ciudad.  </t>
  </si>
  <si>
    <t>Implementación de acciones pedagógicas de cultura ciudadana Eje Autocuidado.</t>
  </si>
  <si>
    <t>Implementación de acciones pedagógicas de cultura ciudadana Eje Transparencia.</t>
  </si>
  <si>
    <t>Implementación de una estrategia de comunicación y movilización social que permita la visibilización de las acciones de cultura ciudadana.</t>
  </si>
  <si>
    <t>IMPLEMENTACION PLAN DECENAL DE CULTURA CIUDADANA Y CARTAGENEIDAD</t>
  </si>
  <si>
    <t>2.3.4501.1000.2021130010239</t>
  </si>
  <si>
    <t>YO SOY CARTAGENA</t>
  </si>
  <si>
    <t>Número de cartegeneros y cartageneras que se sienten orgullosas de la ciudad</t>
  </si>
  <si>
    <t>52% de las personas se sienten orgullosos de la Ciuidad</t>
  </si>
  <si>
    <t>Lograr que 882.989 (80%) de las y los cartageneros se sientan orgullosos de su ciudad</t>
  </si>
  <si>
    <t>FORMACIÓN MI ORGULLO ES CARTAGENA</t>
  </si>
  <si>
    <t>Aumentar en un 80% el sentido de pertenencia e identidad territorial, de las y los cartageneros con su ciudad, su historia, su cultura, sus espacios comunes, su patrimonio material e inmaterial y su satisfacción con Cartagena como una ciudad para el buen vivir.</t>
  </si>
  <si>
    <t xml:space="preserve">Desarrollo de actividades de gestión y articulación para impulsar el posicionamiento del orgullo por la ciudad por parte de los cartageneros y cartageneras. </t>
  </si>
  <si>
    <t>Conformación de una mesa para promover el orgullo por Cartagena como una marca de ciudad mediante la articulación con diferentes actores del sector académico, económico, social y cultural.</t>
  </si>
  <si>
    <t>Desarrollo de una estrategia pedagógica con enfoque territorial que permita aumentar el conocimiento de los cartageneros y cartageneras sobre su ciudad, y así poder aumentar el sentido de pertenencia por Cartagena.</t>
  </si>
  <si>
    <t>FORMACION MI ORGULLO ES CARTAGENA</t>
  </si>
  <si>
    <t>2.3.4599.1000.2021130010242</t>
  </si>
  <si>
    <t>CONTRATO DE PRESTACION DE SERVICIOS MINIMA CUANTIA</t>
  </si>
  <si>
    <t>NUESTRA CARTAGENA SOÑADA</t>
  </si>
  <si>
    <t>Número de ciudadanas y ciudadanos participantes en la construcción  del plan estratégico prospectivo para Cartagena 2040</t>
  </si>
  <si>
    <t>Alcanzar la participación de 102.837 ciudadanas y ciudadanos (10%) de la poblacion cartagenera en la construcción de un Plan Estratégico Prospectivo</t>
  </si>
  <si>
    <t>Servicios de información implementados</t>
  </si>
  <si>
    <t>Servicio de integración de la oferta pública</t>
  </si>
  <si>
    <t>Formulación agenda prospectiva de ciudad Nuestra Cartagena Soñada</t>
  </si>
  <si>
    <t>Fortalecer los espacios de participación de la ciudadanía y distintas agremiaciones en la construcción de documentos que apunten a una visión prospectiva de ciudad en el que se integren distintos enfoques y se genere confianza institucional.</t>
  </si>
  <si>
    <t>Construcción de documento final de formulación de agenda prospectiva de ciudad.</t>
  </si>
  <si>
    <t>Gestión del conocimiento y sistematización de experiencia.</t>
  </si>
  <si>
    <t>Estrategias pedagógicas de comunicación y movilización social para la agenda.</t>
  </si>
  <si>
    <t>FORMULACION AGENDA PROSPECTIVA DE CIUDAD NUESTRA CARTAGENA SOÑADA</t>
  </si>
  <si>
    <t>2.3.4599.1000.2021130010238</t>
  </si>
  <si>
    <t>Porcentaje de implementacion de la Escuela Virtual  y aplicativo aplicación Cartagena Reporta</t>
  </si>
  <si>
    <t>Implementar las etapas de diseño, montaje y funcionamiento de la Escuela Virtual</t>
  </si>
  <si>
    <t>Desarrollo e implementación de cursos de formación virtual en la Escuela de Gobierno del Distrito de Cartagena de Indias</t>
  </si>
  <si>
    <t>Implementar herramientas digitales para la interacción entre la ciudadanía y las entidades distritales de la ciudad de Cartagena.</t>
  </si>
  <si>
    <t>Desarrollo de la plataforma escuela virtual.</t>
  </si>
  <si>
    <t>DESARROLLO E IMPLEMENTACION DE CURSOS DE FORMACION VIRTUAL EN LA ESCUELA DE GOBIERNO DEL DISTRITO DE CARTAGENA DE INDIAS</t>
  </si>
  <si>
    <t>2.3.4599.1000.2021130010241</t>
  </si>
  <si>
    <t>16 - Paz, Justicia e Instituciones Sólidas</t>
  </si>
  <si>
    <t>Informes de seguimiento al proyecto de inversión (SPI)</t>
  </si>
  <si>
    <t>Documento de sistematización</t>
  </si>
  <si>
    <t>Informes de avance del proceso</t>
  </si>
  <si>
    <t>Informe del proceso de fortalecimiento</t>
  </si>
  <si>
    <t>POLITICA DE ADMINISTRACION DE RIESGOS</t>
  </si>
  <si>
    <t>10 - Reducción de las desigualdades
11 - Ciudades y comunidades sostenibles</t>
  </si>
  <si>
    <t>Documento de formulación de agenda prospectiva</t>
  </si>
  <si>
    <t>Informes de avance de las estrategias implementadas</t>
  </si>
  <si>
    <t>11 - Ciudades y comunidades sostenibles</t>
  </si>
  <si>
    <t>Informes de avance de acciones pedagógicas  - Eje derecho a la ciudad</t>
  </si>
  <si>
    <t>Informes de avance de acciones pedagógicas  - Eje Transparencia</t>
  </si>
  <si>
    <t>Informes de avance de acciones pedagógicas  - Eje Autocuidado</t>
  </si>
  <si>
    <t>Informes de avances de implementación de estrategias de comunicación</t>
  </si>
  <si>
    <t>Actas de reunión de la mesa de orgullo</t>
  </si>
  <si>
    <t>Informes de avances del desarrollo de la estrategia pedagógica</t>
  </si>
  <si>
    <t>Reportes con evidencias de los procesos de formación desarrollados</t>
  </si>
  <si>
    <t>Informe de realización de la feria con soportes</t>
  </si>
  <si>
    <t>4 - Educación de calidad</t>
  </si>
  <si>
    <t>Informe consolidado del desarrollo de la escuela virtual</t>
  </si>
  <si>
    <t>1. Talento Humano
2. Integridad</t>
  </si>
  <si>
    <t>La gestión de la comunidad, tiene como tarea armonizar las relaciones institucionales con el entorno en una dinámica que integra procesos formativos y educativos que intervenidos favorecen el desarrollo de las comunidades.</t>
  </si>
  <si>
    <t>Impulsar la gestión institucional y comunitaria a todos los habitantes del distrito de Cartagena, a través del desarrollo de procesos permanentes de transformación positiva de comportamientos humanos, el fortalecimiento de los liderazgos en las organizaciones sociales y comunitarias, el desarrollo de habilidades, capacidades y competencias de los servidores públicos, con el fin de contribuir a la construccion de una sociedad mas justa, plural y con mayor inclusion social.</t>
  </si>
  <si>
    <r>
      <rPr>
        <b/>
        <sz val="11"/>
        <color theme="1"/>
        <rFont val="Arial"/>
        <family val="2"/>
      </rPr>
      <t>R1:</t>
    </r>
    <r>
      <rPr>
        <sz val="11"/>
        <color theme="1"/>
        <rFont val="Arial"/>
        <family val="2"/>
      </rPr>
      <t xml:space="preserve"> Posibilidad de pérdida Económica y Reputacional por Incumplimiento de las capacitaciones y las consultorías debido a la omisión en la ejecución del Cronograma de actividades de los Capacitadores, frente a los Compromisos (Escritos y verbales) afectando el objetivo de la actividad.
</t>
    </r>
    <r>
      <rPr>
        <b/>
        <sz val="11"/>
        <color theme="1"/>
        <rFont val="Arial"/>
        <family val="2"/>
      </rPr>
      <t>R2:</t>
    </r>
    <r>
      <rPr>
        <sz val="11"/>
        <color theme="1"/>
        <rFont val="Arial"/>
        <family val="2"/>
      </rPr>
      <t xml:space="preserve"> Posibilidad de pérdida Económica y Reputacional por Baja calidad de los capacitadores y consultores debido a la incompetencia del capacitador sobre la temática a tratar.
</t>
    </r>
    <r>
      <rPr>
        <b/>
        <sz val="11"/>
        <color theme="1"/>
        <rFont val="Arial"/>
        <family val="2"/>
      </rPr>
      <t>R3:</t>
    </r>
    <r>
      <rPr>
        <sz val="11"/>
        <color theme="1"/>
        <rFont val="Arial"/>
        <family val="2"/>
      </rPr>
      <t xml:space="preserve"> Posibilidad de pérdida Económica por Ausentismo de funcionarios y/o de la comunidad debido a la ineficaz convocatoria (Oficios SIGOB, correo electrónico, llamadas, voz a voz, convocatoria en campo, en espacios públicos).</t>
    </r>
  </si>
  <si>
    <r>
      <rPr>
        <b/>
        <sz val="11"/>
        <color theme="1"/>
        <rFont val="Arial"/>
        <family val="2"/>
      </rPr>
      <t>CONTROL R1:</t>
    </r>
    <r>
      <rPr>
        <sz val="11"/>
        <color theme="1"/>
        <rFont val="Arial"/>
        <family val="2"/>
      </rPr>
      <t xml:space="preserve"> Profesional especializado y equipo de apoyo realizarán seguimiento del diagnóstico de las necesidades de capacitación de los funcionarios para exigir personal idóneo en los procesos de capacitación y consultorías.
</t>
    </r>
    <r>
      <rPr>
        <b/>
        <sz val="11"/>
        <color theme="1"/>
        <rFont val="Arial"/>
        <family val="2"/>
      </rPr>
      <t>CONTROL R2:</t>
    </r>
    <r>
      <rPr>
        <sz val="11"/>
        <color theme="1"/>
        <rFont val="Arial"/>
        <family val="2"/>
      </rPr>
      <t xml:space="preserve"> Profesional especializado y equipo de apoyo realizarán revisiones a los perfiles de los capacitadores y consultores, bajo los parámetros de idoneidad, eficacia y eficiencia.
</t>
    </r>
    <r>
      <rPr>
        <b/>
        <sz val="11"/>
        <color theme="1"/>
        <rFont val="Arial"/>
        <family val="2"/>
      </rPr>
      <t>CONTROL R3:</t>
    </r>
    <r>
      <rPr>
        <sz val="11"/>
        <color theme="1"/>
        <rFont val="Arial"/>
        <family val="2"/>
      </rPr>
      <t xml:space="preserve"> Profesional especializado y equipo de apoyo elaborarán plan de capacitaciones para los integrantes de las organizaciones sociales comunitarias y funcionarios del distrito, incentivando su participación asociado a sus necesidades e intereses.</t>
    </r>
  </si>
  <si>
    <t>Diseño e implementación de una estrategia de comunicación que promueva la transformación de comportamientos de los cartageneros y cartageneras para con su ciudad.</t>
  </si>
  <si>
    <t>CONÉCTATE CON CARTAGENA</t>
  </si>
  <si>
    <t>SEGUIMIENTO</t>
  </si>
  <si>
    <t>REPORTE META PRODUCTO
EJECUTADO DE ENERO 1 A MARZO 31 DE 2023</t>
  </si>
  <si>
    <t>REPORTE ACTIVIDAD DE PROYECTO
EJECUTADO DE ENERO 1 A MARZO 31 DE 2023</t>
  </si>
  <si>
    <t>REPORTE EJECUCIÓN PRESUPUESTAL (POR RP) 
ENERO 1 A MARZO 31 DE 2023</t>
  </si>
  <si>
    <t>REPORTE EJECUCIÓN PRESUPUESTAL (POR PAGOS)
ENERO 1 A MARZO 31 DE 2023</t>
  </si>
  <si>
    <t>*Se realizó proceso de contratación de 2 profesionales para la gestión y coordinación del proyecto.
*Se han realizado actividades tales como:
-Reuniones con la directora y el equipo de la Escuela de Gobierno.
-Reuniones con el equipo de Servidor Público para organizar el plan de trabajo.
-Reunión con la oficina de Informática para organizar proceso de formación en ofimáticas.
-Reunión con la Universidad de los Andes para presentación de las actividades a ejecutar en el programa servidor público.
-Entrega en las dependencias de los resultados de la encuesta aplicada en las "Mañanas y tardes de café" de 2022.</t>
  </si>
  <si>
    <t>*Se avanzó en la organización de los estudios previos para realizar proceso de contratación para llevar a cabo la feria de innovación pública.</t>
  </si>
  <si>
    <t>*Se está en proceso de planeación para llevar a cabo la sistematización del programa.</t>
  </si>
  <si>
    <t>*Se avanzó en el proceso de planeación de las actividades a desarrollar durante el año, incluyendo gestiones para la realización del diagnóstico a organizaciones sociales y comunales, para plantear el plan de fortalecimiento de las mismas.</t>
  </si>
  <si>
    <t xml:space="preserve">*Se han llevado a cabo encuentros con Juntas de Acción Comunal, con el fin de realizar diagnóstico de estas, identificando debilidades y fortalezas, para desarrollar plan de formación contextualizado a sus necesidades. </t>
  </si>
  <si>
    <t>*Se avanzó en la estructuración de documentos requeridos para suscripción de convenio de asociación con la Pastoral Social de la Arquidiócesis de Cartagena, que incluirá diagnóstico y fortalecimiento a organizaciones sociales y comunales, así como la sistematización de la experiencia Ciudadanía Libre.</t>
  </si>
  <si>
    <t>*Se realizó proceso de contratación de profesionales y apoyo a la gestión para llevar a cabo las actividades del proyecto desde la EGL.</t>
  </si>
  <si>
    <t>*Se realizó proceso de contratación de profesionales y apoyo a la gestión para llevar a cabo las actividades del proyecto desde la EGL.
*Se han desarrollado diferentes reuniones internas y externas de articulación que permiten aunar esfuerzos para que las actividades a desarrollar en materia de cultura ciudadana tengan mayor impacto en Cartagena y sus corregimientos.</t>
  </si>
  <si>
    <t xml:space="preserve">*Se han llevado a diversas actividades pedagógicas en el eje derecho a la ciudad que buscan generar cambios de comportamiento en las y los ciudadanos. En estas actividades los ciudadanos pudieron a través de estrategias prácticas evidenciar diferentes acciones tendientes al buen comportamiento social. </t>
  </si>
  <si>
    <t xml:space="preserve">*En el marco del eje Transparencia, se organizó y lideró el evento: “Aportes para la transformación ciudadana”, en la que participaron más de 300 personas. Este espacio sirvió como un ejercicio de rendición de cuentas y socialización de los principales logros obtenidos por la Escuela de Gobierno y Liderazgo en el año 2022. </t>
  </si>
  <si>
    <t xml:space="preserve">*En el eje Autocuidado, se realizaron dos actividades pedagógicas, el marco de la conmemoración del mes de la mujer. Esta actividad se realizó en alianza con la Secretaría de Participación y buscaba principalmente, generar capacidades en las mujeres de dos fundaciones: Mercedes Ballesteros, en La Sierrita y Rodrigo Valdez en Olaya Herrera. </t>
  </si>
  <si>
    <t>*La estrategia de comunicación se ha enfocado en visibilizar las acciones pedagógicas implementadas. Durante este periodo, se han publicado diferentes noticias en las redes sociales de la Escuela de Gobierno y Liderazgo.</t>
  </si>
  <si>
    <t>*Se han desarrollado reuniones con distintas entidades, como el Instituto de Patrimonio y Cultura - IPCC, con quienes se está articulando acciones para impulsar el posicionamiento del orgullo en la ciudad.</t>
  </si>
  <si>
    <t>*Se realizó la primera Mesa de la Cartageneidad, un espacio de articulación y compromisos para generar acciones que eleven el sentido de pertenencia de los cartageneros y cartageneras. La jornada contó con la participación de 37 personas, de organizaciones públicas, privadas, la academia y actores sociales, para aunar esfuerzos y generar aspectos positivos por la ciudad.</t>
  </si>
  <si>
    <t xml:space="preserve">*Se han realizado diversas actividades pedagógicas en las que se desarrolla la Cátedra "Mi Orgullo es Cartagena", en instituciones educativas y otros espacios de la ciudad, los cuales han servido de reflexión sobre los elementos simbólicos materiales e inmateriales que hacen sentir orgullos a las y los cartageneros. </t>
  </si>
  <si>
    <t>*Se ha implementado la estrategia de comunicación, difundiendo a través de redes sociales y medios de comunicación las acciones relevantes al orgullo de la ciudad. Al corte del mes de marzo se ha tenido un alcance en las publicaciones de 32.051 cartageneros y cartageneras (Instagram: 8.012 y Facebook: 24.039). Esta cifra se reporta como cantidad lograda en la meta del cuatrienio planteada para el año 2023.</t>
  </si>
  <si>
    <t>*No se han presentado avances en la actividad de gestión del conocimiento y sistematización de la experiencia. En el segundo trimestre del año se espera suscribir convenio de asociación en el que se incluirá dicha actividad.</t>
  </si>
  <si>
    <t>*Se han llevado a cabo diversas actividades en Instituciones Educativas de la ciudad, donde se desarrollaron talleres formativos acerca de prospectiva territorial.</t>
  </si>
  <si>
    <t>*No se han presentado avances en la actividad de Construcción del documento final de formulación de agenda prospectiva de ciudad. En el segundo trimestre del año se espera suscribir convenio de asociación en el que se incluirá dicha actividad. Actualmente se encuentra en ejecución acuerdo de financiación con el PNUD, suscrito a finales del 2022, con vigencia futura, en el que se recibirá como producto el escenario apuesta del plan prospectivo de la Cartagena Soñada 2040, el cual servirá como punto de partida para el documento final.</t>
  </si>
  <si>
    <t>*Se han llevado a cabo diferentes reuniones en el marco de la gestión de coordinación y articulación de actividades del proyecto, tales como: 
-Reunión de equipo con la directora de la Escuela de Gobierno. 
-Reunión con el equipo de Escuela Virtual y Comunicaciones.
-Reuniones con IPCC en proceso de certificación de cursos.
-Reunión preparatoria para suscripción de convenio con UniAndes para la implementación de cursos Moodle.</t>
  </si>
  <si>
    <t>*En el marco del desarrollo de la plataforma de la Escuela Virtual, se han realizado actividades como:
-Actualización de plantillas sobre cursos.
-Creación de Formulario para convocatoria al curso Analítica de Datos con Excel
-Seguimiento y sistematización de la información de los videos y cursos virtuales.</t>
  </si>
  <si>
    <t>*Se llevaron a cabo procesos de formación a servidores públicos en Sigob II y Rendición de Cuentas. Para un total de 222 servidores formados en el trimestre.</t>
  </si>
  <si>
    <t>AVANCE METAS PRODUCTOS AL AÑO 2023</t>
  </si>
  <si>
    <t>AVANCE METAS PRODUCTOS AL CUATRIENIO 2020 2023</t>
  </si>
  <si>
    <t>AVANCE DE ACTIVIDADES DE LOS PROYECTOS A MARZO 2023</t>
  </si>
  <si>
    <t>CODIGO</t>
  </si>
  <si>
    <t>RUBROS</t>
  </si>
  <si>
    <t>APROPIACION DEFINITIVA</t>
  </si>
  <si>
    <t>GIROS</t>
  </si>
  <si>
    <t>PORCENTAJE EJECUTADO</t>
  </si>
  <si>
    <t>2021130010232 FORMACION DESARROLLO DE LAS COMPETENCIAS DE LOS SERVIDORES Y SERVIDORAS PUBLICAS DEL DISTRITO DE CARTAGENA DE INDIAS</t>
  </si>
  <si>
    <t>2021130010231 FORMACION DE LA CIUDADANIA LIBRE INCLUYENTE Y TRANSFORMADORA PARA LA DEMOCRACIA 2022 2023</t>
  </si>
  <si>
    <t>2021130010239 IMPLEMENTACION PLAN DECENAL DE CULTURA CIUDADANA Y CARTAGENEIDAD</t>
  </si>
  <si>
    <t>2021130010242 FORMACION MI ORGULLO ES CARTAGENA</t>
  </si>
  <si>
    <t>2021130010238 FORMULACION AGENDA PROSPECTIVA DE CIUDAD NUESTRA CARTAGENA SO?ADA</t>
  </si>
  <si>
    <t>2021130010241 DESARROLLO E IMPLEMENTACION DE CURSOS DE FORMACION VIRTUAL EN LA ESCUELA DE GOBIERNO DEL DISTRITO DE CARTAGENA DE INDIAS</t>
  </si>
  <si>
    <t xml:space="preserve">AVANCES META PRODUCTOS </t>
  </si>
  <si>
    <t>AVANCE PROYECTO</t>
  </si>
  <si>
    <t xml:space="preserve">AVANCE PROGRAMA  META PRODUCTOS </t>
  </si>
  <si>
    <t>AVANCE PRESUPUESTAL</t>
  </si>
  <si>
    <t>AVANCE PLAN DE DESARROLLO  A MARZO DE 2023</t>
  </si>
  <si>
    <t>AVANCE PLAN DE ACCION A MARZO 2023</t>
  </si>
  <si>
    <t>EJECUCCION PRESUPUESTAL A MARZO  2023</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</si>
</sst>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3" formatCode="_-* #,##0.00_-;\-* #,##0.00_-;_-* &quot;-&quot;??_-;_-@_-"/>
    <numFmt numFmtId="164" formatCode="_-&quot;$&quot;\ * #,##0_-;\-&quot;$&quot;\ * #,##0_-;_-&quot;$&quot;\ * &quot;-&quot;_-;_-@_-"/>
    <numFmt numFmtId="165" formatCode="0;[Red]0"/>
    <numFmt numFmtId="166" formatCode="dd/mm/yy;@"/>
    <numFmt numFmtId="167" formatCode="_-* #,##0_-;\-* #,##0_-;_-* &quot;-&quot;??_-;_-@_-"/>
    <numFmt numFmtId="168" formatCode="#,##0.0000"/>
    <numFmt numFmtId="169" formatCode="#,##0.0"/>
    <numFmt numFmtId="170" formatCode="0.0%"/>
  </numFmts>
  <fonts count="20" x14ac:knownFonts="1">
    <font>
      <sz val="11"/>
      <color theme="1"/>
      <name val="Calibri"/>
      <family val="2"/>
      <scheme val="minor"/>
    </font>
    <font>
      <b/>
      <sz val="11"/>
      <color theme="1"/>
      <name val="Arial"/>
      <family val="2"/>
    </font>
    <font>
      <b/>
      <sz val="11"/>
      <name val="Arial"/>
      <family val="2"/>
    </font>
    <font>
      <sz val="11"/>
      <color theme="1"/>
      <name val="Arial"/>
      <family val="2"/>
    </font>
    <font>
      <sz val="11"/>
      <color theme="1" tint="4.9989318521683403E-2"/>
      <name val="Arial"/>
      <family val="2"/>
    </font>
    <font>
      <b/>
      <sz val="9"/>
      <color indexed="81"/>
      <name val="Tahoma"/>
      <family val="2"/>
    </font>
    <font>
      <sz val="9"/>
      <color indexed="81"/>
      <name val="Tahoma"/>
      <family val="2"/>
    </font>
    <font>
      <b/>
      <sz val="10"/>
      <color theme="1"/>
      <name val="Verdana"/>
      <family val="2"/>
    </font>
    <font>
      <sz val="10"/>
      <color theme="1"/>
      <name val="Verdana"/>
      <family val="2"/>
    </font>
    <font>
      <sz val="10"/>
      <name val="Arial"/>
      <family val="2"/>
    </font>
    <font>
      <sz val="11"/>
      <color theme="1"/>
      <name val="Calibri"/>
      <family val="2"/>
      <scheme val="minor"/>
    </font>
    <font>
      <b/>
      <sz val="16"/>
      <color theme="1"/>
      <name val="Arial"/>
      <family val="2"/>
    </font>
    <font>
      <sz val="11"/>
      <name val="Arial"/>
      <family val="2"/>
    </font>
    <font>
      <b/>
      <sz val="11"/>
      <color rgb="FFFF0000"/>
      <name val="Arial"/>
      <family val="2"/>
    </font>
    <font>
      <b/>
      <sz val="11"/>
      <color theme="1" tint="4.9989318521683403E-2"/>
      <name val="Arial"/>
      <family val="2"/>
    </font>
    <font>
      <sz val="11"/>
      <color rgb="FFFF0000"/>
      <name val="Arial"/>
      <family val="2"/>
    </font>
    <font>
      <sz val="14"/>
      <color rgb="FFFF0000"/>
      <name val="Arial"/>
      <family val="2"/>
    </font>
    <font>
      <b/>
      <sz val="16"/>
      <color rgb="FFFF0000"/>
      <name val="Arial"/>
      <family val="2"/>
    </font>
    <font>
      <b/>
      <sz val="14"/>
      <color rgb="FFFF0000"/>
      <name val="Arial"/>
      <family val="2"/>
    </font>
    <font>
      <b/>
      <sz val="20"/>
      <color rgb="FFFF0000"/>
      <name val="Arial"/>
      <family val="2"/>
    </font>
  </fonts>
  <fills count="9">
    <fill>
      <patternFill patternType="none"/>
    </fill>
    <fill>
      <patternFill patternType="gray125"/>
    </fill>
    <fill>
      <patternFill patternType="solid">
        <fgColor rgb="FFDBE5F1"/>
        <bgColor indexed="64"/>
      </patternFill>
    </fill>
    <fill>
      <patternFill patternType="solid">
        <fgColor theme="9" tint="0.79998168889431442"/>
        <bgColor indexed="64"/>
      </patternFill>
    </fill>
    <fill>
      <patternFill patternType="solid">
        <fgColor rgb="FF6699FF"/>
        <bgColor indexed="64"/>
      </patternFill>
    </fill>
    <fill>
      <patternFill patternType="solid">
        <fgColor theme="4" tint="0.39997558519241921"/>
        <bgColor indexed="64"/>
      </patternFill>
    </fill>
    <fill>
      <patternFill patternType="solid">
        <fgColor rgb="FFFFFF00"/>
        <bgColor indexed="64"/>
      </patternFill>
    </fill>
    <fill>
      <patternFill patternType="solid">
        <fgColor rgb="FFFFC000"/>
        <bgColor indexed="64"/>
      </patternFill>
    </fill>
    <fill>
      <patternFill patternType="solid">
        <fgColor theme="0"/>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bottom/>
      <diagonal/>
    </border>
    <border>
      <left style="medium">
        <color indexed="64"/>
      </left>
      <right style="medium">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style="hair">
        <color auto="1"/>
      </left>
      <right style="hair">
        <color auto="1"/>
      </right>
      <top/>
      <bottom style="hair">
        <color auto="1"/>
      </bottom>
      <diagonal/>
    </border>
    <border>
      <left style="thin">
        <color indexed="64"/>
      </left>
      <right style="thin">
        <color indexed="64"/>
      </right>
      <top style="thin">
        <color indexed="64"/>
      </top>
      <bottom/>
      <diagonal/>
    </border>
    <border>
      <left style="hair">
        <color auto="1"/>
      </left>
      <right style="hair">
        <color auto="1"/>
      </right>
      <top style="hair">
        <color auto="1"/>
      </top>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s>
  <cellStyleXfs count="7">
    <xf numFmtId="0" fontId="0" fillId="0" borderId="0"/>
    <xf numFmtId="0" fontId="7" fillId="2" borderId="0" applyNumberFormat="0" applyBorder="0" applyProtection="0">
      <alignment horizontal="center" vertical="center"/>
    </xf>
    <xf numFmtId="49" fontId="8" fillId="0" borderId="0" applyFill="0" applyBorder="0" applyProtection="0">
      <alignment horizontal="left" vertical="center"/>
    </xf>
    <xf numFmtId="3" fontId="8" fillId="0" borderId="0" applyFill="0" applyBorder="0" applyProtection="0">
      <alignment horizontal="right" vertical="center"/>
    </xf>
    <xf numFmtId="0" fontId="9" fillId="0" borderId="0"/>
    <xf numFmtId="43" fontId="10" fillId="0" borderId="0" applyFont="0" applyFill="0" applyBorder="0" applyAlignment="0" applyProtection="0"/>
    <xf numFmtId="9" fontId="10" fillId="0" borderId="0" applyFont="0" applyFill="0" applyBorder="0" applyAlignment="0" applyProtection="0"/>
  </cellStyleXfs>
  <cellXfs count="227">
    <xf numFmtId="0" fontId="0" fillId="0" borderId="0" xfId="0"/>
    <xf numFmtId="0" fontId="3" fillId="0" borderId="0" xfId="0" applyFont="1"/>
    <xf numFmtId="0" fontId="4" fillId="0" borderId="0" xfId="0" applyFont="1" applyAlignment="1">
      <alignment horizontal="center" vertical="center" wrapText="1"/>
    </xf>
    <xf numFmtId="165" fontId="3" fillId="0" borderId="0" xfId="0" applyNumberFormat="1" applyFont="1" applyAlignment="1">
      <alignment horizontal="center" vertical="center"/>
    </xf>
    <xf numFmtId="0" fontId="3" fillId="0" borderId="0" xfId="0" applyFont="1" applyAlignment="1">
      <alignment horizontal="center" vertical="center" wrapText="1"/>
    </xf>
    <xf numFmtId="0" fontId="3" fillId="0" borderId="1" xfId="0" applyFont="1" applyBorder="1" applyAlignment="1">
      <alignment horizontal="center" vertical="center" wrapText="1"/>
    </xf>
    <xf numFmtId="165" fontId="3" fillId="0" borderId="0" xfId="0" applyNumberFormat="1" applyFont="1" applyAlignment="1">
      <alignment horizontal="center" vertical="center" wrapText="1"/>
    </xf>
    <xf numFmtId="0" fontId="1" fillId="3" borderId="21" xfId="0" applyFont="1" applyFill="1" applyBorder="1" applyAlignment="1">
      <alignment horizontal="center" vertical="center" wrapText="1"/>
    </xf>
    <xf numFmtId="0" fontId="3" fillId="0" borderId="13" xfId="0" applyFont="1" applyBorder="1" applyAlignment="1">
      <alignment horizontal="justify" vertical="center" wrapText="1"/>
    </xf>
    <xf numFmtId="166" fontId="3" fillId="0" borderId="13" xfId="0" applyNumberFormat="1" applyFont="1" applyBorder="1" applyAlignment="1">
      <alignment horizontal="center" vertical="center"/>
    </xf>
    <xf numFmtId="14" fontId="3" fillId="0" borderId="13" xfId="0" applyNumberFormat="1" applyFont="1" applyBorder="1" applyAlignment="1">
      <alignment horizontal="center" vertical="center" wrapText="1"/>
    </xf>
    <xf numFmtId="1" fontId="3" fillId="0" borderId="13" xfId="0" applyNumberFormat="1" applyFont="1" applyBorder="1" applyAlignment="1">
      <alignment horizontal="center" vertical="center" wrapText="1"/>
    </xf>
    <xf numFmtId="0" fontId="3" fillId="0" borderId="13" xfId="0" applyFont="1" applyBorder="1" applyAlignment="1">
      <alignment horizontal="center" vertical="center" wrapText="1"/>
    </xf>
    <xf numFmtId="17" fontId="3" fillId="0" borderId="13" xfId="0" applyNumberFormat="1" applyFont="1" applyBorder="1" applyAlignment="1">
      <alignment horizontal="center" vertical="center" wrapText="1"/>
    </xf>
    <xf numFmtId="0" fontId="3" fillId="0" borderId="1" xfId="0" applyFont="1" applyBorder="1" applyAlignment="1">
      <alignment horizontal="justify" vertical="center" wrapText="1"/>
    </xf>
    <xf numFmtId="166" fontId="3" fillId="0" borderId="1" xfId="0" applyNumberFormat="1" applyFont="1" applyBorder="1" applyAlignment="1">
      <alignment horizontal="center" vertical="center"/>
    </xf>
    <xf numFmtId="14" fontId="3" fillId="0" borderId="1" xfId="0" applyNumberFormat="1" applyFont="1" applyBorder="1" applyAlignment="1">
      <alignment horizontal="center" vertical="center" wrapText="1"/>
    </xf>
    <xf numFmtId="1" fontId="3" fillId="0" borderId="1" xfId="0" applyNumberFormat="1" applyFont="1" applyBorder="1" applyAlignment="1">
      <alignment horizontal="center" vertical="center" wrapText="1"/>
    </xf>
    <xf numFmtId="17" fontId="3" fillId="0" borderId="1" xfId="0" applyNumberFormat="1" applyFont="1" applyBorder="1" applyAlignment="1">
      <alignment horizontal="center" vertical="center" wrapText="1"/>
    </xf>
    <xf numFmtId="0" fontId="3" fillId="0" borderId="29" xfId="0" applyFont="1" applyBorder="1" applyAlignment="1">
      <alignment horizontal="center" vertical="center" wrapText="1"/>
    </xf>
    <xf numFmtId="0" fontId="3" fillId="0" borderId="14" xfId="0" applyFont="1" applyBorder="1" applyAlignment="1">
      <alignment horizontal="justify" vertical="center" wrapText="1"/>
    </xf>
    <xf numFmtId="166" fontId="3" fillId="0" borderId="14" xfId="0" applyNumberFormat="1" applyFont="1" applyBorder="1" applyAlignment="1">
      <alignment horizontal="center" vertical="center"/>
    </xf>
    <xf numFmtId="14" fontId="3" fillId="0" borderId="14" xfId="0" applyNumberFormat="1" applyFont="1" applyBorder="1" applyAlignment="1">
      <alignment horizontal="center" vertical="center" wrapText="1"/>
    </xf>
    <xf numFmtId="1" fontId="3" fillId="0" borderId="14" xfId="0" applyNumberFormat="1" applyFont="1" applyBorder="1" applyAlignment="1">
      <alignment horizontal="center" vertical="center" wrapText="1"/>
    </xf>
    <xf numFmtId="0" fontId="3" fillId="0" borderId="14" xfId="0" applyFont="1" applyBorder="1" applyAlignment="1">
      <alignment horizontal="center" vertical="center" wrapText="1"/>
    </xf>
    <xf numFmtId="17" fontId="3" fillId="0" borderId="14" xfId="0" applyNumberFormat="1" applyFont="1" applyBorder="1" applyAlignment="1">
      <alignment horizontal="center" vertical="center" wrapText="1"/>
    </xf>
    <xf numFmtId="17" fontId="3" fillId="0" borderId="29" xfId="0" applyNumberFormat="1" applyFont="1" applyBorder="1" applyAlignment="1">
      <alignment horizontal="center" vertical="center" wrapText="1"/>
    </xf>
    <xf numFmtId="1" fontId="3" fillId="0" borderId="0" xfId="0" applyNumberFormat="1" applyFont="1" applyAlignment="1">
      <alignment horizontal="center" vertical="center" wrapText="1"/>
    </xf>
    <xf numFmtId="0" fontId="12" fillId="0" borderId="0" xfId="0" applyFont="1" applyAlignment="1">
      <alignment horizontal="center" vertical="center" wrapText="1"/>
    </xf>
    <xf numFmtId="0" fontId="3" fillId="0" borderId="0" xfId="0" applyFont="1" applyAlignment="1">
      <alignment horizontal="justify" vertical="center" wrapText="1"/>
    </xf>
    <xf numFmtId="164" fontId="3" fillId="0" borderId="0" xfId="0" applyNumberFormat="1" applyFont="1" applyAlignment="1">
      <alignment horizontal="center" vertical="center" wrapText="1"/>
    </xf>
    <xf numFmtId="0" fontId="3" fillId="0" borderId="0" xfId="0" applyFont="1" applyAlignment="1">
      <alignment horizontal="center" vertical="center"/>
    </xf>
    <xf numFmtId="0" fontId="4" fillId="0" borderId="0" xfId="0" applyFont="1" applyAlignment="1">
      <alignment horizontal="center"/>
    </xf>
    <xf numFmtId="1" fontId="3" fillId="0" borderId="0" xfId="0" applyNumberFormat="1" applyFont="1" applyAlignment="1">
      <alignment horizontal="center" vertical="center"/>
    </xf>
    <xf numFmtId="0" fontId="12" fillId="0" borderId="0" xfId="0" applyFont="1" applyAlignment="1">
      <alignment horizontal="center"/>
    </xf>
    <xf numFmtId="0" fontId="12" fillId="0" borderId="0" xfId="0" applyFont="1" applyAlignment="1">
      <alignment horizontal="center" vertical="center"/>
    </xf>
    <xf numFmtId="0" fontId="3" fillId="0" borderId="0" xfId="0" applyFont="1" applyAlignment="1">
      <alignment horizontal="center"/>
    </xf>
    <xf numFmtId="0" fontId="1" fillId="0" borderId="1" xfId="4" applyFont="1" applyBorder="1" applyAlignment="1">
      <alignment horizontal="left" vertical="center"/>
    </xf>
    <xf numFmtId="9" fontId="3" fillId="0" borderId="13" xfId="0" applyNumberFormat="1" applyFont="1" applyBorder="1" applyAlignment="1">
      <alignment horizontal="center" vertical="center" wrapText="1"/>
    </xf>
    <xf numFmtId="9" fontId="3" fillId="0" borderId="1" xfId="0" applyNumberFormat="1" applyFont="1" applyBorder="1" applyAlignment="1">
      <alignment horizontal="center" vertical="center" wrapText="1"/>
    </xf>
    <xf numFmtId="9" fontId="3" fillId="0" borderId="14" xfId="0" applyNumberFormat="1" applyFont="1" applyBorder="1" applyAlignment="1">
      <alignment horizontal="center" vertical="center" wrapText="1"/>
    </xf>
    <xf numFmtId="0" fontId="1" fillId="0" borderId="1" xfId="0" applyFont="1" applyBorder="1" applyAlignment="1">
      <alignment horizontal="center" vertical="center"/>
    </xf>
    <xf numFmtId="0" fontId="3" fillId="0" borderId="21" xfId="0" applyFont="1" applyBorder="1" applyAlignment="1">
      <alignment horizontal="center" vertical="center" wrapText="1"/>
    </xf>
    <xf numFmtId="17" fontId="3" fillId="0" borderId="21" xfId="0" applyNumberFormat="1" applyFont="1" applyBorder="1" applyAlignment="1">
      <alignment horizontal="center" vertical="center" wrapText="1"/>
    </xf>
    <xf numFmtId="0" fontId="3" fillId="0" borderId="3" xfId="0" applyFont="1" applyBorder="1" applyAlignment="1">
      <alignment horizontal="justify" vertical="center" wrapText="1"/>
    </xf>
    <xf numFmtId="17" fontId="3" fillId="0" borderId="3" xfId="0" applyNumberFormat="1" applyFont="1" applyBorder="1" applyAlignment="1">
      <alignment horizontal="center" vertical="center" wrapText="1"/>
    </xf>
    <xf numFmtId="0" fontId="3" fillId="0" borderId="3" xfId="0" applyFont="1" applyBorder="1" applyAlignment="1">
      <alignment horizontal="center" vertical="center" wrapText="1"/>
    </xf>
    <xf numFmtId="167" fontId="3" fillId="0" borderId="3" xfId="5" applyNumberFormat="1" applyFont="1" applyBorder="1" applyAlignment="1">
      <alignment horizontal="center" vertical="center" wrapText="1"/>
    </xf>
    <xf numFmtId="1" fontId="12" fillId="0" borderId="3" xfId="0" applyNumberFormat="1" applyFont="1" applyBorder="1" applyAlignment="1">
      <alignment horizontal="center" vertical="center" wrapText="1"/>
    </xf>
    <xf numFmtId="0" fontId="4" fillId="0" borderId="3" xfId="0" applyFont="1" applyBorder="1" applyAlignment="1">
      <alignment horizontal="center" vertical="center" wrapText="1"/>
    </xf>
    <xf numFmtId="3" fontId="3" fillId="0" borderId="3" xfId="0" applyNumberFormat="1" applyFont="1" applyBorder="1" applyAlignment="1">
      <alignment horizontal="center" vertical="center" wrapText="1"/>
    </xf>
    <xf numFmtId="0" fontId="3" fillId="0" borderId="26" xfId="0" applyFont="1" applyBorder="1" applyAlignment="1">
      <alignment horizontal="center" vertical="center" wrapText="1"/>
    </xf>
    <xf numFmtId="9" fontId="3" fillId="0" borderId="3" xfId="0" applyNumberFormat="1" applyFont="1" applyBorder="1" applyAlignment="1">
      <alignment horizontal="center" vertical="center" wrapText="1"/>
    </xf>
    <xf numFmtId="10" fontId="3" fillId="0" borderId="3" xfId="0" applyNumberFormat="1" applyFont="1" applyBorder="1" applyAlignment="1">
      <alignment horizontal="center" vertical="center" wrapText="1"/>
    </xf>
    <xf numFmtId="0" fontId="1" fillId="0" borderId="7" xfId="0" applyFont="1" applyBorder="1" applyAlignment="1">
      <alignment horizontal="center" vertical="center"/>
    </xf>
    <xf numFmtId="9" fontId="4" fillId="0" borderId="3" xfId="6" applyFont="1" applyBorder="1" applyAlignment="1">
      <alignment horizontal="center" vertical="center" wrapText="1"/>
    </xf>
    <xf numFmtId="9" fontId="3" fillId="0" borderId="13" xfId="6" applyFont="1" applyBorder="1" applyAlignment="1">
      <alignment horizontal="center" vertical="center" wrapText="1"/>
    </xf>
    <xf numFmtId="9" fontId="3" fillId="0" borderId="2" xfId="6" applyFont="1" applyBorder="1" applyAlignment="1">
      <alignment horizontal="center" vertical="center" wrapText="1"/>
    </xf>
    <xf numFmtId="9" fontId="3" fillId="0" borderId="3" xfId="6" applyFont="1" applyBorder="1" applyAlignment="1">
      <alignment horizontal="center" vertical="center" wrapText="1"/>
    </xf>
    <xf numFmtId="9" fontId="3" fillId="0" borderId="0" xfId="6" applyFont="1" applyBorder="1" applyAlignment="1">
      <alignment horizontal="center" vertical="center" wrapText="1"/>
    </xf>
    <xf numFmtId="2" fontId="3" fillId="0" borderId="13" xfId="6" applyNumberFormat="1" applyFont="1" applyBorder="1" applyAlignment="1">
      <alignment horizontal="center" vertical="center" wrapText="1"/>
    </xf>
    <xf numFmtId="2" fontId="3" fillId="0" borderId="0" xfId="6" applyNumberFormat="1" applyFont="1" applyBorder="1" applyAlignment="1">
      <alignment horizontal="center" vertical="center" wrapText="1"/>
    </xf>
    <xf numFmtId="0" fontId="3" fillId="0" borderId="21" xfId="0" applyFont="1" applyBorder="1" applyAlignment="1">
      <alignment horizontal="justify" vertical="center" wrapText="1"/>
    </xf>
    <xf numFmtId="9" fontId="3" fillId="0" borderId="21" xfId="0" applyNumberFormat="1" applyFont="1" applyBorder="1" applyAlignment="1">
      <alignment horizontal="center" vertical="center" wrapText="1"/>
    </xf>
    <xf numFmtId="166" fontId="3" fillId="0" borderId="21" xfId="0" applyNumberFormat="1" applyFont="1" applyBorder="1" applyAlignment="1">
      <alignment horizontal="center" vertical="center"/>
    </xf>
    <xf numFmtId="14" fontId="3" fillId="0" borderId="21" xfId="0" applyNumberFormat="1" applyFont="1" applyBorder="1" applyAlignment="1">
      <alignment horizontal="center" vertical="center" wrapText="1"/>
    </xf>
    <xf numFmtId="1" fontId="3" fillId="0" borderId="21" xfId="0" applyNumberFormat="1" applyFont="1" applyBorder="1" applyAlignment="1">
      <alignment horizontal="center" vertical="center" wrapText="1"/>
    </xf>
    <xf numFmtId="0" fontId="3" fillId="0" borderId="28" xfId="0" applyFont="1" applyBorder="1" applyAlignment="1">
      <alignment vertical="center" wrapText="1"/>
    </xf>
    <xf numFmtId="0" fontId="3" fillId="0" borderId="3" xfId="0" applyFont="1" applyBorder="1" applyAlignment="1">
      <alignment vertical="center" wrapText="1"/>
    </xf>
    <xf numFmtId="0" fontId="3" fillId="0" borderId="29" xfId="0" applyFont="1" applyBorder="1" applyAlignment="1">
      <alignment vertical="center" wrapText="1"/>
    </xf>
    <xf numFmtId="166" fontId="3" fillId="0" borderId="3" xfId="0" applyNumberFormat="1" applyFont="1" applyBorder="1" applyAlignment="1">
      <alignment horizontal="center" vertical="center"/>
    </xf>
    <xf numFmtId="14" fontId="3" fillId="0" borderId="3" xfId="0" applyNumberFormat="1" applyFont="1" applyBorder="1" applyAlignment="1">
      <alignment horizontal="center" vertical="center" wrapText="1"/>
    </xf>
    <xf numFmtId="1" fontId="3" fillId="0" borderId="3" xfId="0" applyNumberFormat="1" applyFont="1" applyBorder="1" applyAlignment="1">
      <alignment horizontal="center" vertical="center" wrapText="1"/>
    </xf>
    <xf numFmtId="9" fontId="3" fillId="0" borderId="13" xfId="6" applyNumberFormat="1" applyFont="1" applyBorder="1" applyAlignment="1">
      <alignment horizontal="center" vertical="center" wrapText="1"/>
    </xf>
    <xf numFmtId="165" fontId="17" fillId="0" borderId="33" xfId="0" applyNumberFormat="1" applyFont="1" applyBorder="1" applyAlignment="1">
      <alignment vertical="center" wrapText="1"/>
    </xf>
    <xf numFmtId="165" fontId="17" fillId="0" borderId="34" xfId="0" applyNumberFormat="1" applyFont="1" applyBorder="1" applyAlignment="1">
      <alignment vertical="center" wrapText="1"/>
    </xf>
    <xf numFmtId="165" fontId="17" fillId="0" borderId="35" xfId="0" applyNumberFormat="1" applyFont="1" applyBorder="1" applyAlignment="1">
      <alignment vertical="center" wrapText="1"/>
    </xf>
    <xf numFmtId="165" fontId="19" fillId="0" borderId="33" xfId="0" applyNumberFormat="1" applyFont="1" applyBorder="1" applyAlignment="1">
      <alignment vertical="center" wrapText="1"/>
    </xf>
    <xf numFmtId="165" fontId="19" fillId="0" borderId="34" xfId="0" applyNumberFormat="1" applyFont="1" applyBorder="1" applyAlignment="1">
      <alignment vertical="center" wrapText="1"/>
    </xf>
    <xf numFmtId="2" fontId="3" fillId="0" borderId="3" xfId="6" applyNumberFormat="1" applyFont="1" applyBorder="1" applyAlignment="1">
      <alignment horizontal="center" vertical="center" wrapText="1"/>
    </xf>
    <xf numFmtId="9" fontId="3" fillId="0" borderId="0" xfId="6" applyFont="1" applyAlignment="1">
      <alignment horizontal="center" vertical="center" wrapText="1"/>
    </xf>
    <xf numFmtId="170" fontId="4" fillId="0" borderId="3" xfId="6" applyNumberFormat="1" applyFont="1" applyBorder="1" applyAlignment="1">
      <alignment horizontal="center" vertical="center" wrapText="1"/>
    </xf>
    <xf numFmtId="2" fontId="16" fillId="0" borderId="0" xfId="6" applyNumberFormat="1" applyFont="1" applyBorder="1" applyAlignment="1">
      <alignment horizontal="center" vertical="center" wrapText="1"/>
    </xf>
    <xf numFmtId="9" fontId="16" fillId="0" borderId="0" xfId="6" applyFont="1" applyBorder="1" applyAlignment="1">
      <alignment horizontal="center" vertical="center" wrapText="1"/>
    </xf>
    <xf numFmtId="165" fontId="19" fillId="0" borderId="36" xfId="0" applyNumberFormat="1" applyFont="1" applyBorder="1" applyAlignment="1">
      <alignment horizontal="center" vertical="center" wrapText="1"/>
    </xf>
    <xf numFmtId="165" fontId="19" fillId="0" borderId="40" xfId="0" applyNumberFormat="1" applyFont="1" applyBorder="1" applyAlignment="1">
      <alignment horizontal="center" vertical="center" wrapText="1"/>
    </xf>
    <xf numFmtId="9" fontId="15" fillId="0" borderId="41" xfId="6" applyFont="1" applyBorder="1" applyAlignment="1">
      <alignment horizontal="center" vertical="center" wrapText="1"/>
    </xf>
    <xf numFmtId="9" fontId="15" fillId="0" borderId="0" xfId="6" applyFont="1" applyBorder="1" applyAlignment="1">
      <alignment horizontal="center" vertical="center" wrapText="1"/>
    </xf>
    <xf numFmtId="1" fontId="15" fillId="0" borderId="0" xfId="0" applyNumberFormat="1" applyFont="1" applyAlignment="1">
      <alignment horizontal="center" vertical="center" wrapText="1"/>
    </xf>
    <xf numFmtId="9" fontId="15" fillId="0" borderId="0" xfId="6" applyFont="1" applyAlignment="1">
      <alignment horizontal="center" vertical="center" wrapText="1"/>
    </xf>
    <xf numFmtId="0" fontId="3" fillId="0" borderId="42" xfId="0" applyFont="1" applyBorder="1" applyAlignment="1">
      <alignment horizontal="center" vertical="center" wrapText="1"/>
    </xf>
    <xf numFmtId="9" fontId="15" fillId="0" borderId="28" xfId="6" applyFont="1" applyBorder="1" applyAlignment="1">
      <alignment horizontal="center" vertical="center" wrapText="1"/>
    </xf>
    <xf numFmtId="9" fontId="15" fillId="0" borderId="3" xfId="6" applyFont="1" applyBorder="1" applyAlignment="1">
      <alignment horizontal="center" vertical="center" wrapText="1"/>
    </xf>
    <xf numFmtId="9" fontId="15" fillId="0" borderId="29" xfId="6" applyFont="1" applyBorder="1" applyAlignment="1">
      <alignment horizontal="center" vertical="center" wrapText="1"/>
    </xf>
    <xf numFmtId="0" fontId="17" fillId="8" borderId="33" xfId="0" applyFont="1" applyFill="1" applyBorder="1" applyAlignment="1">
      <alignment horizontal="center" vertical="center" wrapText="1"/>
    </xf>
    <xf numFmtId="0" fontId="17" fillId="8" borderId="34" xfId="0" applyFont="1" applyFill="1" applyBorder="1" applyAlignment="1">
      <alignment horizontal="center" vertical="center" wrapText="1"/>
    </xf>
    <xf numFmtId="0" fontId="17" fillId="8" borderId="35" xfId="0" applyFont="1" applyFill="1" applyBorder="1" applyAlignment="1">
      <alignment horizontal="center" vertical="center" wrapText="1"/>
    </xf>
    <xf numFmtId="165" fontId="17" fillId="0" borderId="33" xfId="0" applyNumberFormat="1" applyFont="1" applyBorder="1" applyAlignment="1">
      <alignment horizontal="center" vertical="center" wrapText="1"/>
    </xf>
    <xf numFmtId="165" fontId="17" fillId="0" borderId="34" xfId="0" applyNumberFormat="1" applyFont="1" applyBorder="1" applyAlignment="1">
      <alignment horizontal="center" vertical="center" wrapText="1"/>
    </xf>
    <xf numFmtId="165" fontId="17" fillId="0" borderId="35" xfId="0" applyNumberFormat="1" applyFont="1" applyBorder="1" applyAlignment="1">
      <alignment horizontal="center" vertical="center" wrapText="1"/>
    </xf>
    <xf numFmtId="9" fontId="15" fillId="0" borderId="37" xfId="6" applyNumberFormat="1" applyFont="1" applyBorder="1" applyAlignment="1">
      <alignment horizontal="center" vertical="center" wrapText="1"/>
    </xf>
    <xf numFmtId="9" fontId="15" fillId="0" borderId="38" xfId="6" applyNumberFormat="1" applyFont="1" applyBorder="1" applyAlignment="1">
      <alignment horizontal="center" vertical="center" wrapText="1"/>
    </xf>
    <xf numFmtId="165" fontId="19" fillId="0" borderId="34" xfId="0" applyNumberFormat="1" applyFont="1" applyBorder="1" applyAlignment="1">
      <alignment horizontal="center" vertical="center" wrapText="1"/>
    </xf>
    <xf numFmtId="165" fontId="19" fillId="0" borderId="35" xfId="0" applyNumberFormat="1" applyFont="1" applyBorder="1" applyAlignment="1">
      <alignment horizontal="center" vertical="center" wrapText="1"/>
    </xf>
    <xf numFmtId="0" fontId="3" fillId="0" borderId="28"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9" xfId="0" applyFont="1" applyBorder="1" applyAlignment="1">
      <alignment horizontal="center" vertical="center" wrapText="1"/>
    </xf>
    <xf numFmtId="3" fontId="3" fillId="0" borderId="28" xfId="0" applyNumberFormat="1" applyFont="1" applyBorder="1" applyAlignment="1">
      <alignment horizontal="center" vertical="center" wrapText="1"/>
    </xf>
    <xf numFmtId="3" fontId="3" fillId="0" borderId="3" xfId="0" applyNumberFormat="1" applyFont="1" applyBorder="1" applyAlignment="1">
      <alignment horizontal="center" vertical="center" wrapText="1"/>
    </xf>
    <xf numFmtId="3" fontId="3" fillId="0" borderId="29" xfId="0" applyNumberFormat="1" applyFont="1" applyBorder="1" applyAlignment="1">
      <alignment horizontal="center" vertical="center" wrapText="1"/>
    </xf>
    <xf numFmtId="3" fontId="4" fillId="0" borderId="28" xfId="0" applyNumberFormat="1" applyFont="1" applyBorder="1" applyAlignment="1">
      <alignment horizontal="center" vertical="center" wrapText="1"/>
    </xf>
    <xf numFmtId="3" fontId="4" fillId="0" borderId="3" xfId="0" applyNumberFormat="1" applyFont="1" applyBorder="1" applyAlignment="1">
      <alignment horizontal="center" vertical="center" wrapText="1"/>
    </xf>
    <xf numFmtId="3" fontId="4" fillId="0" borderId="29" xfId="0" applyNumberFormat="1" applyFont="1" applyBorder="1" applyAlignment="1">
      <alignment horizontal="center" vertical="center" wrapText="1"/>
    </xf>
    <xf numFmtId="3" fontId="4" fillId="6" borderId="28" xfId="0" applyNumberFormat="1" applyFont="1" applyFill="1" applyBorder="1" applyAlignment="1">
      <alignment horizontal="center" vertical="center" wrapText="1"/>
    </xf>
    <xf numFmtId="3" fontId="4" fillId="6" borderId="3" xfId="0" applyNumberFormat="1" applyFont="1" applyFill="1" applyBorder="1" applyAlignment="1">
      <alignment horizontal="center" vertical="center" wrapText="1"/>
    </xf>
    <xf numFmtId="3" fontId="4" fillId="6" borderId="29" xfId="0" applyNumberFormat="1" applyFont="1" applyFill="1" applyBorder="1" applyAlignment="1">
      <alignment horizontal="center" vertical="center" wrapText="1"/>
    </xf>
    <xf numFmtId="9" fontId="4" fillId="0" borderId="28" xfId="6" applyFont="1" applyBorder="1" applyAlignment="1">
      <alignment horizontal="center" vertical="center" wrapText="1"/>
    </xf>
    <xf numFmtId="9" fontId="4" fillId="0" borderId="3" xfId="6" applyFont="1" applyBorder="1" applyAlignment="1">
      <alignment horizontal="center" vertical="center" wrapText="1"/>
    </xf>
    <xf numFmtId="9" fontId="4" fillId="0" borderId="29" xfId="6" applyFont="1" applyBorder="1" applyAlignment="1">
      <alignment horizontal="center" vertical="center" wrapText="1"/>
    </xf>
    <xf numFmtId="0" fontId="18" fillId="0" borderId="33" xfId="0" applyFont="1" applyBorder="1" applyAlignment="1">
      <alignment horizontal="center" vertical="center" wrapText="1"/>
    </xf>
    <xf numFmtId="0" fontId="18" fillId="0" borderId="34" xfId="0" applyFont="1" applyBorder="1" applyAlignment="1">
      <alignment horizontal="center" vertical="center" wrapText="1"/>
    </xf>
    <xf numFmtId="0" fontId="18" fillId="0" borderId="35" xfId="0" applyFont="1" applyBorder="1" applyAlignment="1">
      <alignment horizontal="center" vertical="center" wrapText="1"/>
    </xf>
    <xf numFmtId="0" fontId="19" fillId="0" borderId="33" xfId="0" applyFont="1" applyBorder="1" applyAlignment="1">
      <alignment horizontal="center" vertical="center" wrapText="1"/>
    </xf>
    <xf numFmtId="0" fontId="19" fillId="0" borderId="34" xfId="0" applyFont="1" applyBorder="1" applyAlignment="1">
      <alignment horizontal="center" vertical="center" wrapText="1"/>
    </xf>
    <xf numFmtId="0" fontId="19" fillId="0" borderId="35" xfId="0" applyFont="1" applyBorder="1" applyAlignment="1">
      <alignment horizontal="center" vertical="center" wrapText="1"/>
    </xf>
    <xf numFmtId="0" fontId="17" fillId="8" borderId="39" xfId="0" applyFont="1" applyFill="1" applyBorder="1" applyAlignment="1">
      <alignment horizontal="center" vertical="center" wrapText="1"/>
    </xf>
    <xf numFmtId="0" fontId="17" fillId="8" borderId="36" xfId="0" applyFont="1" applyFill="1" applyBorder="1" applyAlignment="1">
      <alignment horizontal="center" vertical="center" wrapText="1"/>
    </xf>
    <xf numFmtId="0" fontId="3" fillId="0" borderId="28" xfId="0" applyFont="1" applyBorder="1" applyAlignment="1">
      <alignment horizontal="justify" vertical="center" wrapText="1"/>
    </xf>
    <xf numFmtId="0" fontId="3" fillId="0" borderId="3" xfId="0" applyFont="1" applyBorder="1" applyAlignment="1">
      <alignment horizontal="justify" vertical="center" wrapText="1"/>
    </xf>
    <xf numFmtId="0" fontId="3" fillId="0" borderId="29" xfId="0" applyFont="1" applyBorder="1" applyAlignment="1">
      <alignment horizontal="justify" vertical="center" wrapText="1"/>
    </xf>
    <xf numFmtId="0" fontId="3" fillId="0" borderId="30" xfId="0" applyFont="1" applyBorder="1" applyAlignment="1">
      <alignment horizontal="justify" vertical="center" wrapText="1"/>
    </xf>
    <xf numFmtId="0" fontId="3" fillId="0" borderId="31" xfId="0" applyFont="1" applyBorder="1" applyAlignment="1">
      <alignment horizontal="justify" vertical="center" wrapText="1"/>
    </xf>
    <xf numFmtId="0" fontId="3" fillId="0" borderId="32" xfId="0" applyFont="1" applyBorder="1" applyAlignment="1">
      <alignment horizontal="justify"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167" fontId="3" fillId="0" borderId="28" xfId="5" applyNumberFormat="1" applyFont="1" applyBorder="1" applyAlignment="1">
      <alignment horizontal="center" vertical="center" wrapText="1"/>
    </xf>
    <xf numFmtId="167" fontId="3" fillId="0" borderId="29" xfId="5" applyNumberFormat="1" applyFont="1" applyBorder="1" applyAlignment="1">
      <alignment horizontal="center" vertical="center" wrapText="1"/>
    </xf>
    <xf numFmtId="1" fontId="12" fillId="0" borderId="28" xfId="0" applyNumberFormat="1" applyFont="1" applyBorder="1" applyAlignment="1">
      <alignment horizontal="center" vertical="center" wrapText="1"/>
    </xf>
    <xf numFmtId="1" fontId="12" fillId="0" borderId="29" xfId="0" applyNumberFormat="1" applyFont="1" applyBorder="1" applyAlignment="1">
      <alignment horizontal="center" vertical="center" wrapText="1"/>
    </xf>
    <xf numFmtId="0" fontId="12" fillId="0" borderId="28" xfId="0" applyFont="1" applyBorder="1" applyAlignment="1">
      <alignment horizontal="center" vertical="center" wrapText="1"/>
    </xf>
    <xf numFmtId="0" fontId="12" fillId="0" borderId="29" xfId="0" applyFont="1" applyBorder="1" applyAlignment="1">
      <alignment horizontal="center" vertical="center" wrapText="1"/>
    </xf>
    <xf numFmtId="3" fontId="3" fillId="0" borderId="13" xfId="0" applyNumberFormat="1" applyFont="1" applyBorder="1" applyAlignment="1">
      <alignment horizontal="center" vertical="center" wrapText="1"/>
    </xf>
    <xf numFmtId="3" fontId="3" fillId="0" borderId="14" xfId="0" applyNumberFormat="1" applyFont="1" applyBorder="1" applyAlignment="1">
      <alignment horizontal="center" vertical="center" wrapText="1"/>
    </xf>
    <xf numFmtId="17" fontId="3" fillId="0" borderId="21" xfId="0" applyNumberFormat="1" applyFont="1" applyBorder="1" applyAlignment="1">
      <alignment horizontal="center" vertical="center" wrapText="1"/>
    </xf>
    <xf numFmtId="17" fontId="3" fillId="0" borderId="3" xfId="0" applyNumberFormat="1" applyFont="1" applyBorder="1" applyAlignment="1">
      <alignment horizontal="center" vertical="center" wrapText="1"/>
    </xf>
    <xf numFmtId="17" fontId="3" fillId="0" borderId="29" xfId="0" applyNumberFormat="1" applyFont="1" applyBorder="1" applyAlignment="1">
      <alignment horizontal="center" vertical="center" wrapText="1"/>
    </xf>
    <xf numFmtId="0" fontId="3" fillId="0" borderId="21" xfId="0" applyFont="1" applyBorder="1" applyAlignment="1">
      <alignment horizontal="center" vertical="center" wrapText="1"/>
    </xf>
    <xf numFmtId="0" fontId="3" fillId="0" borderId="1" xfId="0" applyFont="1" applyBorder="1" applyAlignment="1">
      <alignment horizontal="center" vertical="center" wrapText="1"/>
    </xf>
    <xf numFmtId="167" fontId="3" fillId="0" borderId="3" xfId="5" applyNumberFormat="1" applyFont="1" applyBorder="1" applyAlignment="1">
      <alignment horizontal="center" vertical="center" wrapText="1"/>
    </xf>
    <xf numFmtId="1" fontId="12" fillId="0" borderId="3" xfId="0" applyNumberFormat="1" applyFont="1" applyBorder="1" applyAlignment="1">
      <alignment horizontal="center" vertical="center" wrapText="1"/>
    </xf>
    <xf numFmtId="0" fontId="4" fillId="0" borderId="28" xfId="0" applyFont="1" applyBorder="1" applyAlignment="1">
      <alignment horizontal="center" vertical="center" wrapText="1"/>
    </xf>
    <xf numFmtId="0" fontId="4" fillId="0" borderId="29" xfId="0" applyFont="1" applyBorder="1" applyAlignment="1">
      <alignment horizontal="center" vertical="center" wrapText="1"/>
    </xf>
    <xf numFmtId="165" fontId="3" fillId="0" borderId="28" xfId="0" applyNumberFormat="1" applyFont="1" applyBorder="1" applyAlignment="1">
      <alignment horizontal="center" vertical="center" wrapText="1"/>
    </xf>
    <xf numFmtId="165" fontId="3" fillId="0" borderId="29" xfId="0" applyNumberFormat="1" applyFont="1" applyBorder="1" applyAlignment="1">
      <alignment horizontal="center" vertical="center" wrapText="1"/>
    </xf>
    <xf numFmtId="0" fontId="12" fillId="0" borderId="28" xfId="0" applyFont="1" applyBorder="1" applyAlignment="1">
      <alignment horizontal="justify" vertical="center" wrapText="1"/>
    </xf>
    <xf numFmtId="0" fontId="12" fillId="0" borderId="29" xfId="0" applyFont="1" applyBorder="1" applyAlignment="1">
      <alignment horizontal="justify" vertical="center" wrapText="1"/>
    </xf>
    <xf numFmtId="0" fontId="4" fillId="0" borderId="3" xfId="0" applyFont="1" applyBorder="1" applyAlignment="1">
      <alignment horizontal="center" vertical="center" wrapText="1"/>
    </xf>
    <xf numFmtId="165" fontId="3" fillId="0" borderId="3" xfId="0" applyNumberFormat="1" applyFont="1" applyBorder="1" applyAlignment="1">
      <alignment horizontal="center" vertical="center" wrapText="1"/>
    </xf>
    <xf numFmtId="0" fontId="12" fillId="0" borderId="3" xfId="0" applyFont="1" applyBorder="1" applyAlignment="1">
      <alignment horizontal="justify" vertical="center" wrapText="1"/>
    </xf>
    <xf numFmtId="0" fontId="12" fillId="0" borderId="3"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27" xfId="0" applyFont="1" applyBorder="1" applyAlignment="1">
      <alignment horizontal="center" vertical="center" wrapText="1"/>
    </xf>
    <xf numFmtId="9" fontId="3" fillId="0" borderId="28" xfId="0" applyNumberFormat="1" applyFont="1" applyBorder="1" applyAlignment="1">
      <alignment horizontal="center" vertical="center" wrapText="1"/>
    </xf>
    <xf numFmtId="9" fontId="3" fillId="0" borderId="29" xfId="0" applyNumberFormat="1" applyFont="1" applyBorder="1" applyAlignment="1">
      <alignment horizontal="center" vertical="center" wrapText="1"/>
    </xf>
    <xf numFmtId="3" fontId="3" fillId="0" borderId="1" xfId="0" applyNumberFormat="1" applyFont="1" applyBorder="1" applyAlignment="1">
      <alignment horizontal="center" vertical="center" wrapText="1"/>
    </xf>
    <xf numFmtId="0" fontId="3" fillId="0" borderId="26" xfId="0" applyFont="1" applyBorder="1" applyAlignment="1">
      <alignment horizontal="center" vertical="center" wrapText="1"/>
    </xf>
    <xf numFmtId="9" fontId="3" fillId="0" borderId="3" xfId="0" applyNumberFormat="1" applyFont="1" applyBorder="1" applyAlignment="1">
      <alignment horizontal="center" vertical="center" wrapText="1"/>
    </xf>
    <xf numFmtId="4" fontId="4" fillId="0" borderId="28" xfId="0" applyNumberFormat="1" applyFont="1" applyBorder="1" applyAlignment="1">
      <alignment horizontal="center" vertical="center" wrapText="1"/>
    </xf>
    <xf numFmtId="4" fontId="4" fillId="0" borderId="3" xfId="0" applyNumberFormat="1" applyFont="1" applyBorder="1" applyAlignment="1">
      <alignment horizontal="center" vertical="center" wrapText="1"/>
    </xf>
    <xf numFmtId="4" fontId="4" fillId="0" borderId="29" xfId="0" applyNumberFormat="1" applyFont="1" applyBorder="1" applyAlignment="1">
      <alignment horizontal="center" vertical="center" wrapText="1"/>
    </xf>
    <xf numFmtId="3" fontId="3" fillId="0" borderId="21" xfId="0" applyNumberFormat="1" applyFont="1" applyBorder="1" applyAlignment="1">
      <alignment horizontal="center" vertical="center" wrapText="1"/>
    </xf>
    <xf numFmtId="0" fontId="1" fillId="7" borderId="21" xfId="0" applyFont="1" applyFill="1" applyBorder="1" applyAlignment="1">
      <alignment horizontal="center" vertical="center" wrapText="1"/>
    </xf>
    <xf numFmtId="0" fontId="1" fillId="7" borderId="3" xfId="0" applyFont="1" applyFill="1" applyBorder="1" applyAlignment="1">
      <alignment horizontal="center" vertical="center" wrapText="1"/>
    </xf>
    <xf numFmtId="0" fontId="1" fillId="0" borderId="3" xfId="0" applyFont="1" applyBorder="1" applyAlignment="1">
      <alignment horizontal="center" vertical="center" wrapText="1"/>
    </xf>
    <xf numFmtId="0" fontId="1" fillId="3" borderId="2" xfId="0" applyFont="1" applyFill="1" applyBorder="1" applyAlignment="1">
      <alignment horizontal="center" vertical="center" wrapText="1"/>
    </xf>
    <xf numFmtId="0" fontId="1" fillId="3" borderId="21"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21" xfId="0" applyFont="1" applyBorder="1" applyAlignment="1">
      <alignment horizontal="center" vertical="center" wrapText="1"/>
    </xf>
    <xf numFmtId="0" fontId="1" fillId="5" borderId="1" xfId="0" applyFont="1" applyFill="1" applyBorder="1" applyAlignment="1">
      <alignment horizontal="center" vertical="center" wrapText="1"/>
    </xf>
    <xf numFmtId="0" fontId="1" fillId="5" borderId="21" xfId="0" applyFont="1" applyFill="1" applyBorder="1" applyAlignment="1">
      <alignment horizontal="center" vertical="center" wrapText="1"/>
    </xf>
    <xf numFmtId="0" fontId="1" fillId="0" borderId="1" xfId="0" applyFont="1" applyBorder="1" applyAlignment="1">
      <alignment horizontal="left" vertical="center" wrapText="1"/>
    </xf>
    <xf numFmtId="0" fontId="13" fillId="0" borderId="1" xfId="0" applyFont="1" applyBorder="1" applyAlignment="1">
      <alignment horizontal="left" vertical="center" wrapText="1"/>
    </xf>
    <xf numFmtId="0" fontId="13" fillId="0" borderId="2" xfId="0" applyFont="1" applyBorder="1" applyAlignment="1">
      <alignment horizontal="left"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4" xfId="0" applyFont="1" applyBorder="1" applyAlignment="1">
      <alignment horizontal="center" vertical="center" wrapText="1"/>
    </xf>
    <xf numFmtId="0" fontId="1" fillId="3" borderId="18"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1" fillId="0" borderId="1" xfId="0" applyFont="1" applyBorder="1" applyAlignment="1">
      <alignment horizontal="center" wrapText="1"/>
    </xf>
    <xf numFmtId="0" fontId="1" fillId="4" borderId="20" xfId="0" applyFont="1" applyFill="1" applyBorder="1" applyAlignment="1">
      <alignment horizontal="center" vertical="center" wrapText="1"/>
    </xf>
    <xf numFmtId="0" fontId="1" fillId="4" borderId="22" xfId="0" applyFont="1" applyFill="1" applyBorder="1" applyAlignment="1">
      <alignment horizontal="center" vertical="center" wrapText="1"/>
    </xf>
    <xf numFmtId="0" fontId="11" fillId="0" borderId="1" xfId="0" applyFont="1" applyBorder="1" applyAlignment="1">
      <alignment horizontal="center" vertical="center"/>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2" xfId="0" applyFont="1" applyBorder="1" applyAlignment="1">
      <alignment horizontal="center" vertical="center"/>
    </xf>
    <xf numFmtId="0" fontId="1" fillId="0" borderId="6" xfId="0" applyFont="1" applyBorder="1" applyAlignment="1">
      <alignment horizontal="center" vertical="center"/>
    </xf>
    <xf numFmtId="0" fontId="1" fillId="0" borderId="15" xfId="0" applyFont="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3" borderId="1" xfId="0" applyFont="1" applyFill="1" applyBorder="1" applyAlignment="1">
      <alignment horizontal="center" vertical="center" wrapText="1"/>
    </xf>
    <xf numFmtId="0" fontId="1" fillId="3" borderId="17" xfId="0" applyFont="1" applyFill="1" applyBorder="1" applyAlignment="1">
      <alignment horizontal="center" vertical="center" wrapText="1"/>
    </xf>
    <xf numFmtId="0" fontId="1" fillId="3" borderId="23" xfId="0" applyFont="1" applyFill="1" applyBorder="1" applyAlignment="1">
      <alignment horizontal="center" vertical="center" wrapText="1"/>
    </xf>
    <xf numFmtId="0" fontId="1" fillId="3" borderId="19" xfId="0" applyFont="1" applyFill="1" applyBorder="1" applyAlignment="1">
      <alignment horizontal="center" vertical="center" wrapText="1"/>
    </xf>
    <xf numFmtId="0" fontId="1" fillId="3" borderId="24" xfId="0" applyFont="1" applyFill="1" applyBorder="1" applyAlignment="1">
      <alignment horizontal="center" vertical="center" wrapText="1"/>
    </xf>
    <xf numFmtId="0" fontId="1" fillId="6" borderId="16" xfId="0" applyFont="1" applyFill="1" applyBorder="1" applyAlignment="1">
      <alignment horizontal="center" vertical="center" wrapText="1"/>
    </xf>
    <xf numFmtId="0" fontId="1" fillId="3" borderId="3" xfId="0" applyFont="1" applyFill="1" applyBorder="1" applyAlignment="1">
      <alignment horizontal="center" vertical="center" wrapText="1"/>
    </xf>
    <xf numFmtId="169" fontId="4" fillId="0" borderId="28" xfId="0" applyNumberFormat="1" applyFont="1" applyBorder="1" applyAlignment="1">
      <alignment horizontal="center" vertical="center" wrapText="1"/>
    </xf>
    <xf numFmtId="169" fontId="4" fillId="0" borderId="29" xfId="0" applyNumberFormat="1" applyFont="1" applyBorder="1" applyAlignment="1">
      <alignment horizontal="center" vertical="center" wrapText="1"/>
    </xf>
    <xf numFmtId="0" fontId="14" fillId="6" borderId="28" xfId="0" applyFont="1" applyFill="1" applyBorder="1" applyAlignment="1">
      <alignment horizontal="center" vertical="center" wrapText="1"/>
    </xf>
    <xf numFmtId="0" fontId="14" fillId="6" borderId="29" xfId="0" applyFont="1" applyFill="1" applyBorder="1" applyAlignment="1">
      <alignment horizontal="center" vertical="center" wrapText="1"/>
    </xf>
    <xf numFmtId="0" fontId="2" fillId="6" borderId="1" xfId="0" applyFont="1" applyFill="1" applyBorder="1" applyAlignment="1">
      <alignment horizontal="center" vertical="center" wrapText="1"/>
    </xf>
    <xf numFmtId="0" fontId="2" fillId="6" borderId="14" xfId="0" applyFont="1" applyFill="1" applyBorder="1" applyAlignment="1">
      <alignment horizontal="center" vertical="center" wrapText="1"/>
    </xf>
    <xf numFmtId="10" fontId="3" fillId="0" borderId="28" xfId="0" applyNumberFormat="1" applyFont="1" applyBorder="1" applyAlignment="1">
      <alignment horizontal="center" vertical="center" wrapText="1"/>
    </xf>
    <xf numFmtId="10" fontId="3" fillId="0" borderId="3" xfId="0" applyNumberFormat="1" applyFont="1" applyBorder="1" applyAlignment="1">
      <alignment horizontal="center" vertical="center" wrapText="1"/>
    </xf>
    <xf numFmtId="10" fontId="3" fillId="0" borderId="29" xfId="0" applyNumberFormat="1" applyFont="1" applyBorder="1" applyAlignment="1">
      <alignment horizontal="center" vertical="center" wrapText="1"/>
    </xf>
    <xf numFmtId="0" fontId="1" fillId="6" borderId="1" xfId="0" applyFont="1" applyFill="1" applyBorder="1" applyAlignment="1">
      <alignment horizontal="center" vertical="center" wrapText="1"/>
    </xf>
    <xf numFmtId="0" fontId="1" fillId="6" borderId="14" xfId="0" applyFont="1" applyFill="1" applyBorder="1" applyAlignment="1">
      <alignment horizontal="center" vertical="center" wrapText="1"/>
    </xf>
    <xf numFmtId="168" fontId="4" fillId="0" borderId="28" xfId="0" applyNumberFormat="1" applyFont="1" applyBorder="1" applyAlignment="1">
      <alignment horizontal="center" vertical="center" wrapText="1"/>
    </xf>
    <xf numFmtId="168" fontId="4" fillId="0" borderId="3" xfId="0" applyNumberFormat="1" applyFont="1" applyBorder="1" applyAlignment="1">
      <alignment horizontal="center" vertical="center" wrapText="1"/>
    </xf>
    <xf numFmtId="168" fontId="4" fillId="0" borderId="29" xfId="0" applyNumberFormat="1" applyFont="1" applyBorder="1" applyAlignment="1">
      <alignment horizontal="center" vertical="center" wrapText="1"/>
    </xf>
    <xf numFmtId="0" fontId="14" fillId="7" borderId="28" xfId="0" applyFont="1" applyFill="1" applyBorder="1" applyAlignment="1">
      <alignment horizontal="center" vertical="center" wrapText="1"/>
    </xf>
    <xf numFmtId="0" fontId="14" fillId="7" borderId="29" xfId="0" applyFont="1" applyFill="1" applyBorder="1" applyAlignment="1">
      <alignment horizontal="center" vertical="center" wrapText="1"/>
    </xf>
  </cellXfs>
  <cellStyles count="7">
    <cellStyle name="BodyStyle" xfId="2"/>
    <cellStyle name="HeaderStyle" xfId="1"/>
    <cellStyle name="Millares" xfId="5" builtinId="3"/>
    <cellStyle name="Normal" xfId="0" builtinId="0"/>
    <cellStyle name="Normal 2" xfId="4"/>
    <cellStyle name="Numeric" xfId="3"/>
    <cellStyle name="Porcentaje" xfId="6"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349251</xdr:colOff>
      <xdr:row>0</xdr:row>
      <xdr:rowOff>31750</xdr:rowOff>
    </xdr:from>
    <xdr:to>
      <xdr:col>2</xdr:col>
      <xdr:colOff>116418</xdr:colOff>
      <xdr:row>7</xdr:row>
      <xdr:rowOff>70252</xdr:rowOff>
    </xdr:to>
    <xdr:pic>
      <xdr:nvPicPr>
        <xdr:cNvPr id="2" name="Imagen 1">
          <a:extLst>
            <a:ext uri="{FF2B5EF4-FFF2-40B4-BE49-F238E27FC236}">
              <a16:creationId xmlns:a16="http://schemas.microsoft.com/office/drawing/2014/main" xmlns="" id="{BDA6D7F6-3F37-4BF6-A1C2-00F1C420504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9251" y="31750"/>
          <a:ext cx="1502833" cy="12948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K60"/>
  <sheetViews>
    <sheetView tabSelected="1" topLeftCell="I1" zoomScale="70" zoomScaleNormal="70" workbookViewId="0">
      <pane ySplit="8" topLeftCell="A36" activePane="bottomLeft" state="frozen"/>
      <selection activeCell="J1" sqref="J1"/>
      <selection pane="bottomLeft" activeCell="U36" sqref="U36:U37"/>
    </sheetView>
  </sheetViews>
  <sheetFormatPr baseColWidth="10" defaultColWidth="11.42578125" defaultRowHeight="14.25" x14ac:dyDescent="0.2"/>
  <cols>
    <col min="1" max="1" width="17.42578125" style="1" customWidth="1"/>
    <col min="2" max="2" width="26.28515625" style="1" customWidth="1"/>
    <col min="3" max="3" width="26.140625" style="1" customWidth="1"/>
    <col min="4" max="4" width="24.140625" style="1" customWidth="1"/>
    <col min="5" max="5" width="23.28515625" style="1" customWidth="1"/>
    <col min="6" max="6" width="25.42578125" style="1" customWidth="1"/>
    <col min="7" max="7" width="17.5703125" style="1" customWidth="1"/>
    <col min="8" max="8" width="21.7109375" style="1" customWidth="1"/>
    <col min="9" max="9" width="21.42578125" style="1" customWidth="1"/>
    <col min="10" max="10" width="22.140625" style="1" customWidth="1"/>
    <col min="11" max="11" width="21.85546875" style="1" hidden="1" customWidth="1"/>
    <col min="12" max="12" width="17.28515625" style="1" hidden="1" customWidth="1"/>
    <col min="13" max="13" width="17.85546875" style="1" hidden="1" customWidth="1"/>
    <col min="14" max="14" width="21.140625" style="31" customWidth="1"/>
    <col min="15" max="15" width="15.28515625" style="31" hidden="1" customWidth="1"/>
    <col min="16" max="16" width="17" style="31" hidden="1" customWidth="1"/>
    <col min="17" max="17" width="18.42578125" style="31" hidden="1" customWidth="1"/>
    <col min="18" max="18" width="19.140625" style="31" customWidth="1"/>
    <col min="19" max="19" width="25.5703125" style="32" customWidth="1"/>
    <col min="20" max="20" width="20.28515625" style="33" customWidth="1"/>
    <col min="21" max="21" width="31.5703125" style="33" customWidth="1"/>
    <col min="22" max="22" width="20.28515625" style="33" customWidth="1"/>
    <col min="23" max="23" width="15.140625" style="33" customWidth="1"/>
    <col min="24" max="24" width="23.28515625" style="32" customWidth="1"/>
    <col min="25" max="25" width="24.7109375" style="2" customWidth="1"/>
    <col min="26" max="26" width="21.7109375" style="3" customWidth="1"/>
    <col min="27" max="27" width="49.7109375" style="34" customWidth="1"/>
    <col min="28" max="28" width="24.140625" style="34" customWidth="1"/>
    <col min="29" max="29" width="29.42578125" style="35" customWidth="1"/>
    <col min="30" max="30" width="22.7109375" style="35" customWidth="1"/>
    <col min="31" max="31" width="52.7109375" style="29" customWidth="1"/>
    <col min="32" max="32" width="28.28515625" style="1" customWidth="1"/>
    <col min="33" max="36" width="25.140625" style="1" customWidth="1"/>
    <col min="37" max="37" width="20.7109375" style="1" customWidth="1"/>
    <col min="38" max="39" width="25.140625" style="1" customWidth="1"/>
    <col min="40" max="40" width="12.42578125" style="1" customWidth="1"/>
    <col min="41" max="41" width="22.28515625" style="4" customWidth="1"/>
    <col min="42" max="42" width="20.28515625" style="30" customWidth="1"/>
    <col min="43" max="43" width="25.7109375" style="36" customWidth="1"/>
    <col min="44" max="44" width="22.5703125" style="1" customWidth="1"/>
    <col min="45" max="45" width="24.140625" style="1" customWidth="1"/>
    <col min="46" max="46" width="22" style="1" customWidth="1"/>
    <col min="47" max="47" width="23" style="1" customWidth="1"/>
    <col min="48" max="49" width="23.42578125" style="1" customWidth="1"/>
    <col min="50" max="50" width="28.42578125" style="1" customWidth="1"/>
    <col min="51" max="51" width="25" style="1" customWidth="1"/>
    <col min="52" max="52" width="25.5703125" style="1" customWidth="1"/>
    <col min="53" max="55" width="25.7109375" style="1" customWidth="1"/>
    <col min="56" max="56" width="28.28515625" style="1" customWidth="1"/>
    <col min="57" max="57" width="48.5703125" style="1" customWidth="1"/>
    <col min="58" max="58" width="19.42578125" style="1" customWidth="1"/>
    <col min="59" max="59" width="18.85546875" style="1" customWidth="1"/>
    <col min="60" max="60" width="25.5703125" style="1" customWidth="1"/>
    <col min="61" max="61" width="85.42578125" style="1" customWidth="1"/>
    <col min="62" max="62" width="33.7109375" style="1" customWidth="1"/>
    <col min="63" max="63" width="29.28515625" style="1" customWidth="1"/>
    <col min="64" max="16384" width="11.42578125" style="1"/>
  </cols>
  <sheetData>
    <row r="1" spans="1:63" ht="29.25" hidden="1" customHeight="1" x14ac:dyDescent="0.2">
      <c r="B1" s="186" t="s">
        <v>49</v>
      </c>
      <c r="C1" s="186"/>
      <c r="D1" s="183" t="s">
        <v>50</v>
      </c>
      <c r="E1" s="184"/>
      <c r="F1" s="184"/>
      <c r="G1" s="184"/>
      <c r="H1" s="184"/>
      <c r="I1" s="184"/>
      <c r="J1" s="184"/>
      <c r="K1" s="184"/>
      <c r="L1" s="184"/>
      <c r="M1" s="184"/>
      <c r="N1" s="184"/>
      <c r="O1" s="184"/>
      <c r="P1" s="184"/>
      <c r="Q1" s="184"/>
      <c r="R1" s="184"/>
      <c r="S1" s="184"/>
      <c r="T1" s="184"/>
      <c r="U1" s="184"/>
      <c r="V1" s="184"/>
      <c r="W1" s="184"/>
      <c r="X1" s="184"/>
      <c r="Y1" s="184"/>
      <c r="Z1" s="184"/>
      <c r="AA1" s="184"/>
      <c r="AB1" s="184"/>
      <c r="AC1" s="184"/>
      <c r="AD1" s="184"/>
      <c r="AE1" s="184"/>
      <c r="AF1" s="184"/>
      <c r="AG1" s="184"/>
      <c r="AH1" s="184"/>
      <c r="AI1" s="184"/>
      <c r="AJ1" s="184"/>
      <c r="AK1" s="184"/>
      <c r="AL1" s="184"/>
      <c r="AM1" s="184"/>
      <c r="AN1" s="184"/>
      <c r="AO1" s="184"/>
      <c r="AP1" s="184"/>
      <c r="AQ1" s="184"/>
      <c r="AR1" s="184"/>
      <c r="AS1" s="184"/>
      <c r="AT1" s="184"/>
      <c r="AU1" s="184"/>
      <c r="AV1" s="184"/>
      <c r="AW1" s="184"/>
      <c r="AX1" s="184"/>
      <c r="AY1" s="184"/>
      <c r="AZ1" s="184"/>
      <c r="BA1" s="184"/>
      <c r="BB1" s="184"/>
      <c r="BC1" s="184"/>
      <c r="BD1" s="185"/>
      <c r="BE1" s="37" t="s">
        <v>56</v>
      </c>
    </row>
    <row r="2" spans="1:63" ht="30" hidden="1" customHeight="1" x14ac:dyDescent="0.2">
      <c r="B2" s="186"/>
      <c r="C2" s="186"/>
      <c r="D2" s="183" t="s">
        <v>51</v>
      </c>
      <c r="E2" s="184"/>
      <c r="F2" s="184"/>
      <c r="G2" s="184"/>
      <c r="H2" s="184"/>
      <c r="I2" s="184"/>
      <c r="J2" s="184"/>
      <c r="K2" s="184"/>
      <c r="L2" s="184"/>
      <c r="M2" s="184"/>
      <c r="N2" s="184"/>
      <c r="O2" s="184"/>
      <c r="P2" s="184"/>
      <c r="Q2" s="184"/>
      <c r="R2" s="184"/>
      <c r="S2" s="184"/>
      <c r="T2" s="184"/>
      <c r="U2" s="184"/>
      <c r="V2" s="184"/>
      <c r="W2" s="184"/>
      <c r="X2" s="184"/>
      <c r="Y2" s="184"/>
      <c r="Z2" s="184"/>
      <c r="AA2" s="184"/>
      <c r="AB2" s="184"/>
      <c r="AC2" s="184"/>
      <c r="AD2" s="184"/>
      <c r="AE2" s="184"/>
      <c r="AF2" s="184"/>
      <c r="AG2" s="184"/>
      <c r="AH2" s="184"/>
      <c r="AI2" s="184"/>
      <c r="AJ2" s="184"/>
      <c r="AK2" s="184"/>
      <c r="AL2" s="184"/>
      <c r="AM2" s="184"/>
      <c r="AN2" s="184"/>
      <c r="AO2" s="184"/>
      <c r="AP2" s="184"/>
      <c r="AQ2" s="184"/>
      <c r="AR2" s="184"/>
      <c r="AS2" s="184"/>
      <c r="AT2" s="184"/>
      <c r="AU2" s="184"/>
      <c r="AV2" s="184"/>
      <c r="AW2" s="184"/>
      <c r="AX2" s="184"/>
      <c r="AY2" s="184"/>
      <c r="AZ2" s="184"/>
      <c r="BA2" s="184"/>
      <c r="BB2" s="184"/>
      <c r="BC2" s="184"/>
      <c r="BD2" s="185"/>
      <c r="BE2" s="37" t="s">
        <v>54</v>
      </c>
    </row>
    <row r="3" spans="1:63" ht="30.75" hidden="1" customHeight="1" x14ac:dyDescent="0.2">
      <c r="B3" s="186"/>
      <c r="C3" s="186"/>
      <c r="D3" s="183" t="s">
        <v>52</v>
      </c>
      <c r="E3" s="184"/>
      <c r="F3" s="184"/>
      <c r="G3" s="184"/>
      <c r="H3" s="184"/>
      <c r="I3" s="184"/>
      <c r="J3" s="184"/>
      <c r="K3" s="184"/>
      <c r="L3" s="184"/>
      <c r="M3" s="184"/>
      <c r="N3" s="184"/>
      <c r="O3" s="184"/>
      <c r="P3" s="184"/>
      <c r="Q3" s="184"/>
      <c r="R3" s="184"/>
      <c r="S3" s="184"/>
      <c r="T3" s="184"/>
      <c r="U3" s="184"/>
      <c r="V3" s="184"/>
      <c r="W3" s="184"/>
      <c r="X3" s="184"/>
      <c r="Y3" s="184"/>
      <c r="Z3" s="184"/>
      <c r="AA3" s="184"/>
      <c r="AB3" s="184"/>
      <c r="AC3" s="184"/>
      <c r="AD3" s="184"/>
      <c r="AE3" s="184"/>
      <c r="AF3" s="184"/>
      <c r="AG3" s="184"/>
      <c r="AH3" s="184"/>
      <c r="AI3" s="184"/>
      <c r="AJ3" s="184"/>
      <c r="AK3" s="184"/>
      <c r="AL3" s="184"/>
      <c r="AM3" s="184"/>
      <c r="AN3" s="184"/>
      <c r="AO3" s="184"/>
      <c r="AP3" s="184"/>
      <c r="AQ3" s="184"/>
      <c r="AR3" s="184"/>
      <c r="AS3" s="184"/>
      <c r="AT3" s="184"/>
      <c r="AU3" s="184"/>
      <c r="AV3" s="184"/>
      <c r="AW3" s="184"/>
      <c r="AX3" s="184"/>
      <c r="AY3" s="184"/>
      <c r="AZ3" s="184"/>
      <c r="BA3" s="184"/>
      <c r="BB3" s="184"/>
      <c r="BC3" s="184"/>
      <c r="BD3" s="185"/>
      <c r="BE3" s="37" t="s">
        <v>57</v>
      </c>
    </row>
    <row r="4" spans="1:63" ht="24.75" hidden="1" customHeight="1" x14ac:dyDescent="0.2">
      <c r="B4" s="186"/>
      <c r="C4" s="186"/>
      <c r="D4" s="183" t="s">
        <v>53</v>
      </c>
      <c r="E4" s="184"/>
      <c r="F4" s="184"/>
      <c r="G4" s="184"/>
      <c r="H4" s="184"/>
      <c r="I4" s="184"/>
      <c r="J4" s="184"/>
      <c r="K4" s="184"/>
      <c r="L4" s="184"/>
      <c r="M4" s="184"/>
      <c r="N4" s="184"/>
      <c r="O4" s="184"/>
      <c r="P4" s="184"/>
      <c r="Q4" s="184"/>
      <c r="R4" s="184"/>
      <c r="S4" s="184"/>
      <c r="T4" s="184"/>
      <c r="U4" s="184"/>
      <c r="V4" s="184"/>
      <c r="W4" s="184"/>
      <c r="X4" s="184"/>
      <c r="Y4" s="184"/>
      <c r="Z4" s="184"/>
      <c r="AA4" s="184"/>
      <c r="AB4" s="184"/>
      <c r="AC4" s="184"/>
      <c r="AD4" s="184"/>
      <c r="AE4" s="184"/>
      <c r="AF4" s="184"/>
      <c r="AG4" s="184"/>
      <c r="AH4" s="184"/>
      <c r="AI4" s="184"/>
      <c r="AJ4" s="184"/>
      <c r="AK4" s="184"/>
      <c r="AL4" s="184"/>
      <c r="AM4" s="184"/>
      <c r="AN4" s="184"/>
      <c r="AO4" s="184"/>
      <c r="AP4" s="184"/>
      <c r="AQ4" s="184"/>
      <c r="AR4" s="184"/>
      <c r="AS4" s="184"/>
      <c r="AT4" s="184"/>
      <c r="AU4" s="184"/>
      <c r="AV4" s="184"/>
      <c r="AW4" s="184"/>
      <c r="AX4" s="184"/>
      <c r="AY4" s="184"/>
      <c r="AZ4" s="184"/>
      <c r="BA4" s="184"/>
      <c r="BB4" s="184"/>
      <c r="BC4" s="184"/>
      <c r="BD4" s="185"/>
      <c r="BE4" s="37" t="s">
        <v>55</v>
      </c>
    </row>
    <row r="5" spans="1:63" ht="27" hidden="1" customHeight="1" x14ac:dyDescent="0.2">
      <c r="B5" s="180" t="s">
        <v>0</v>
      </c>
      <c r="C5" s="180"/>
      <c r="D5" s="181"/>
      <c r="E5" s="181"/>
      <c r="F5" s="181"/>
      <c r="G5" s="181"/>
      <c r="H5" s="181"/>
      <c r="I5" s="181"/>
      <c r="J5" s="181"/>
      <c r="K5" s="181"/>
      <c r="L5" s="181"/>
      <c r="M5" s="181"/>
      <c r="N5" s="181"/>
      <c r="O5" s="181"/>
      <c r="P5" s="181"/>
      <c r="Q5" s="181"/>
      <c r="R5" s="181"/>
      <c r="S5" s="181"/>
      <c r="T5" s="181"/>
      <c r="U5" s="181"/>
      <c r="V5" s="181"/>
      <c r="W5" s="181"/>
      <c r="X5" s="181"/>
      <c r="Y5" s="181"/>
      <c r="Z5" s="181"/>
      <c r="AA5" s="181"/>
      <c r="AB5" s="181"/>
      <c r="AC5" s="181"/>
      <c r="AD5" s="181"/>
      <c r="AE5" s="181"/>
      <c r="AF5" s="181"/>
      <c r="AG5" s="181"/>
      <c r="AH5" s="181"/>
      <c r="AI5" s="181"/>
      <c r="AJ5" s="181"/>
      <c r="AK5" s="181"/>
      <c r="AL5" s="181"/>
      <c r="AM5" s="181"/>
      <c r="AN5" s="181"/>
      <c r="AO5" s="181"/>
      <c r="AP5" s="181"/>
      <c r="AQ5" s="181"/>
      <c r="AR5" s="181"/>
      <c r="AS5" s="181"/>
      <c r="AT5" s="181"/>
      <c r="AU5" s="181"/>
      <c r="AV5" s="181"/>
      <c r="AW5" s="181"/>
      <c r="AX5" s="181"/>
      <c r="AY5" s="181"/>
      <c r="AZ5" s="181"/>
      <c r="BA5" s="181"/>
      <c r="BB5" s="181"/>
      <c r="BC5" s="181"/>
      <c r="BD5" s="181"/>
      <c r="BE5" s="182"/>
    </row>
    <row r="6" spans="1:63" ht="30.75" hidden="1" customHeight="1" thickBot="1" x14ac:dyDescent="0.3">
      <c r="A6" s="196" t="s">
        <v>46</v>
      </c>
      <c r="B6" s="196"/>
      <c r="C6" s="196"/>
      <c r="D6" s="196"/>
      <c r="E6" s="196"/>
      <c r="F6" s="196"/>
      <c r="G6" s="196"/>
      <c r="H6" s="196"/>
      <c r="I6" s="196"/>
      <c r="J6" s="196"/>
      <c r="K6" s="196"/>
      <c r="L6" s="196"/>
      <c r="M6" s="196"/>
      <c r="N6" s="196"/>
      <c r="O6" s="196"/>
      <c r="P6" s="196"/>
      <c r="Q6" s="196"/>
      <c r="R6" s="196"/>
      <c r="S6" s="196"/>
      <c r="T6" s="196"/>
      <c r="U6" s="41" t="s">
        <v>182</v>
      </c>
      <c r="V6" s="54"/>
      <c r="W6" s="54"/>
      <c r="X6" s="197" t="s">
        <v>63</v>
      </c>
      <c r="Y6" s="197"/>
      <c r="Z6" s="197"/>
      <c r="AA6" s="198"/>
      <c r="AB6" s="201" t="s">
        <v>64</v>
      </c>
      <c r="AC6" s="202"/>
      <c r="AD6" s="202"/>
      <c r="AE6" s="202"/>
      <c r="AF6" s="202"/>
      <c r="AG6" s="202"/>
      <c r="AH6" s="202"/>
      <c r="AI6" s="202"/>
      <c r="AJ6" s="202"/>
      <c r="AK6" s="202"/>
      <c r="AL6" s="202"/>
      <c r="AM6" s="202"/>
      <c r="AN6" s="202"/>
      <c r="AO6" s="202"/>
      <c r="AP6" s="202"/>
      <c r="AQ6" s="202"/>
      <c r="AR6" s="203"/>
      <c r="AS6" s="199" t="s">
        <v>47</v>
      </c>
      <c r="AT6" s="200"/>
      <c r="AU6" s="200"/>
      <c r="AV6" s="200"/>
      <c r="AW6" s="200"/>
      <c r="AX6" s="204" t="s">
        <v>1</v>
      </c>
      <c r="AY6" s="204"/>
      <c r="AZ6" s="204"/>
      <c r="BA6" s="204"/>
      <c r="BB6" s="204"/>
      <c r="BC6" s="204"/>
      <c r="BD6" s="204"/>
      <c r="BE6" s="204"/>
      <c r="BF6" s="204"/>
      <c r="BG6" s="204"/>
      <c r="BH6" s="204"/>
      <c r="BI6" s="204"/>
      <c r="BJ6" s="193" t="s">
        <v>160</v>
      </c>
      <c r="BK6" s="193"/>
    </row>
    <row r="7" spans="1:63" ht="96" customHeight="1" x14ac:dyDescent="0.2">
      <c r="A7" s="194" t="s">
        <v>58</v>
      </c>
      <c r="B7" s="176" t="s">
        <v>2</v>
      </c>
      <c r="C7" s="176" t="s">
        <v>3</v>
      </c>
      <c r="D7" s="176" t="s">
        <v>4</v>
      </c>
      <c r="E7" s="176" t="s">
        <v>5</v>
      </c>
      <c r="F7" s="176" t="s">
        <v>43</v>
      </c>
      <c r="G7" s="174" t="s">
        <v>45</v>
      </c>
      <c r="H7" s="174" t="s">
        <v>44</v>
      </c>
      <c r="I7" s="174" t="s">
        <v>6</v>
      </c>
      <c r="J7" s="176" t="s">
        <v>7</v>
      </c>
      <c r="K7" s="176" t="s">
        <v>8</v>
      </c>
      <c r="L7" s="176" t="s">
        <v>9</v>
      </c>
      <c r="M7" s="176" t="s">
        <v>10</v>
      </c>
      <c r="N7" s="176" t="s">
        <v>11</v>
      </c>
      <c r="O7" s="174" t="s">
        <v>12</v>
      </c>
      <c r="P7" s="174"/>
      <c r="Q7" s="210" t="s">
        <v>13</v>
      </c>
      <c r="R7" s="173" t="s">
        <v>14</v>
      </c>
      <c r="S7" s="173" t="s">
        <v>15</v>
      </c>
      <c r="T7" s="173" t="s">
        <v>16</v>
      </c>
      <c r="U7" s="220" t="s">
        <v>183</v>
      </c>
      <c r="V7" s="171" t="s">
        <v>209</v>
      </c>
      <c r="W7" s="171" t="s">
        <v>210</v>
      </c>
      <c r="X7" s="178" t="s">
        <v>59</v>
      </c>
      <c r="Y7" s="178" t="s">
        <v>60</v>
      </c>
      <c r="Z7" s="178" t="s">
        <v>61</v>
      </c>
      <c r="AA7" s="178" t="s">
        <v>62</v>
      </c>
      <c r="AB7" s="173" t="s">
        <v>17</v>
      </c>
      <c r="AC7" s="173" t="s">
        <v>18</v>
      </c>
      <c r="AD7" s="173" t="s">
        <v>19</v>
      </c>
      <c r="AE7" s="191" t="s">
        <v>20</v>
      </c>
      <c r="AF7" s="191" t="s">
        <v>21</v>
      </c>
      <c r="AG7" s="191" t="s">
        <v>22</v>
      </c>
      <c r="AH7" s="213" t="s">
        <v>184</v>
      </c>
      <c r="AI7" s="225" t="s">
        <v>211</v>
      </c>
      <c r="AJ7" s="225" t="s">
        <v>212</v>
      </c>
      <c r="AK7" s="225" t="s">
        <v>213</v>
      </c>
      <c r="AL7" s="225" t="s">
        <v>214</v>
      </c>
      <c r="AM7" s="225" t="s">
        <v>215</v>
      </c>
      <c r="AN7" s="225" t="s">
        <v>216</v>
      </c>
      <c r="AO7" s="191" t="s">
        <v>48</v>
      </c>
      <c r="AP7" s="191" t="s">
        <v>23</v>
      </c>
      <c r="AQ7" s="191" t="s">
        <v>24</v>
      </c>
      <c r="AR7" s="192" t="s">
        <v>25</v>
      </c>
      <c r="AS7" s="192" t="s">
        <v>26</v>
      </c>
      <c r="AT7" s="192" t="s">
        <v>27</v>
      </c>
      <c r="AU7" s="192" t="s">
        <v>28</v>
      </c>
      <c r="AV7" s="192" t="s">
        <v>29</v>
      </c>
      <c r="AW7" s="192" t="s">
        <v>30</v>
      </c>
      <c r="AX7" s="192" t="s">
        <v>31</v>
      </c>
      <c r="AY7" s="192" t="s">
        <v>32</v>
      </c>
      <c r="AZ7" s="192" t="s">
        <v>33</v>
      </c>
      <c r="BA7" s="187" t="s">
        <v>34</v>
      </c>
      <c r="BB7" s="215" t="s">
        <v>185</v>
      </c>
      <c r="BC7" s="215" t="s">
        <v>186</v>
      </c>
      <c r="BD7" s="189" t="s">
        <v>35</v>
      </c>
      <c r="BE7" s="205" t="s">
        <v>36</v>
      </c>
      <c r="BF7" s="189" t="s">
        <v>37</v>
      </c>
      <c r="BG7" s="205" t="s">
        <v>38</v>
      </c>
      <c r="BH7" s="207" t="s">
        <v>39</v>
      </c>
      <c r="BI7" s="209" t="s">
        <v>40</v>
      </c>
      <c r="BJ7" s="147" t="s">
        <v>65</v>
      </c>
      <c r="BK7" s="147" t="s">
        <v>66</v>
      </c>
    </row>
    <row r="8" spans="1:63" ht="78.75" customHeight="1" thickBot="1" x14ac:dyDescent="0.25">
      <c r="A8" s="195"/>
      <c r="B8" s="177"/>
      <c r="C8" s="177"/>
      <c r="D8" s="177"/>
      <c r="E8" s="177"/>
      <c r="F8" s="177"/>
      <c r="G8" s="175"/>
      <c r="H8" s="175"/>
      <c r="I8" s="175"/>
      <c r="J8" s="177"/>
      <c r="K8" s="177"/>
      <c r="L8" s="177"/>
      <c r="M8" s="177"/>
      <c r="N8" s="177"/>
      <c r="O8" s="7" t="s">
        <v>41</v>
      </c>
      <c r="P8" s="7" t="s">
        <v>42</v>
      </c>
      <c r="Q8" s="210"/>
      <c r="R8" s="173"/>
      <c r="S8" s="173"/>
      <c r="T8" s="173"/>
      <c r="U8" s="221"/>
      <c r="V8" s="172"/>
      <c r="W8" s="172"/>
      <c r="X8" s="179"/>
      <c r="Y8" s="179"/>
      <c r="Z8" s="179"/>
      <c r="AA8" s="179"/>
      <c r="AB8" s="173"/>
      <c r="AC8" s="173"/>
      <c r="AD8" s="173"/>
      <c r="AE8" s="191"/>
      <c r="AF8" s="191"/>
      <c r="AG8" s="191"/>
      <c r="AH8" s="214"/>
      <c r="AI8" s="226"/>
      <c r="AJ8" s="226"/>
      <c r="AK8" s="226"/>
      <c r="AL8" s="226"/>
      <c r="AM8" s="226"/>
      <c r="AN8" s="226"/>
      <c r="AO8" s="191"/>
      <c r="AP8" s="191"/>
      <c r="AQ8" s="191"/>
      <c r="AR8" s="192"/>
      <c r="AS8" s="192"/>
      <c r="AT8" s="192"/>
      <c r="AU8" s="192"/>
      <c r="AV8" s="192"/>
      <c r="AW8" s="192"/>
      <c r="AX8" s="192"/>
      <c r="AY8" s="192"/>
      <c r="AZ8" s="192"/>
      <c r="BA8" s="188"/>
      <c r="BB8" s="216"/>
      <c r="BC8" s="216"/>
      <c r="BD8" s="190"/>
      <c r="BE8" s="206"/>
      <c r="BF8" s="190"/>
      <c r="BG8" s="206"/>
      <c r="BH8" s="208"/>
      <c r="BI8" s="209"/>
      <c r="BJ8" s="146"/>
      <c r="BK8" s="146"/>
    </row>
    <row r="9" spans="1:63" s="4" customFormat="1" ht="149.25" customHeight="1" thickBot="1" x14ac:dyDescent="0.3">
      <c r="A9" s="160" t="s">
        <v>155</v>
      </c>
      <c r="B9" s="104" t="s">
        <v>67</v>
      </c>
      <c r="C9" s="104" t="s">
        <v>68</v>
      </c>
      <c r="D9" s="104" t="s">
        <v>70</v>
      </c>
      <c r="E9" s="104">
        <v>0</v>
      </c>
      <c r="F9" s="104" t="s">
        <v>71</v>
      </c>
      <c r="G9" s="162">
        <v>1</v>
      </c>
      <c r="H9" s="104" t="s">
        <v>72</v>
      </c>
      <c r="I9" s="162">
        <v>0.25</v>
      </c>
      <c r="J9" s="67" t="s">
        <v>69</v>
      </c>
      <c r="K9" s="67" t="s">
        <v>98</v>
      </c>
      <c r="L9" s="67" t="s">
        <v>74</v>
      </c>
      <c r="M9" s="67">
        <v>738</v>
      </c>
      <c r="N9" s="67" t="s">
        <v>75</v>
      </c>
      <c r="O9" s="67"/>
      <c r="P9" s="67" t="s">
        <v>76</v>
      </c>
      <c r="Q9" s="67" t="s">
        <v>77</v>
      </c>
      <c r="R9" s="107">
        <v>1054</v>
      </c>
      <c r="S9" s="110">
        <v>1070</v>
      </c>
      <c r="T9" s="110">
        <v>8599</v>
      </c>
      <c r="U9" s="111">
        <v>222</v>
      </c>
      <c r="V9" s="117">
        <f>U9/S9</f>
        <v>0.20747663551401868</v>
      </c>
      <c r="W9" s="117">
        <f>100%</f>
        <v>1</v>
      </c>
      <c r="X9" s="150" t="s">
        <v>175</v>
      </c>
      <c r="Y9" s="150"/>
      <c r="Z9" s="152" t="s">
        <v>78</v>
      </c>
      <c r="AA9" s="154" t="s">
        <v>177</v>
      </c>
      <c r="AB9" s="139" t="s">
        <v>79</v>
      </c>
      <c r="AC9" s="137">
        <v>2021130010232</v>
      </c>
      <c r="AD9" s="139" t="s">
        <v>80</v>
      </c>
      <c r="AE9" s="8" t="s">
        <v>81</v>
      </c>
      <c r="AF9" s="12" t="s">
        <v>156</v>
      </c>
      <c r="AG9" s="12">
        <v>12</v>
      </c>
      <c r="AH9" s="12">
        <v>3</v>
      </c>
      <c r="AI9" s="56">
        <f>AH9/AG9</f>
        <v>0.25</v>
      </c>
      <c r="AJ9" s="56"/>
      <c r="AK9" s="56" t="s">
        <v>217</v>
      </c>
      <c r="AL9" s="60">
        <v>200000000</v>
      </c>
      <c r="AM9" s="60">
        <v>16800000</v>
      </c>
      <c r="AN9" s="56">
        <f>AM9/AL9</f>
        <v>8.4000000000000005E-2</v>
      </c>
      <c r="AO9" s="38">
        <v>0.3</v>
      </c>
      <c r="AP9" s="9">
        <v>44927</v>
      </c>
      <c r="AQ9" s="10">
        <v>45291</v>
      </c>
      <c r="AR9" s="11">
        <f>+AQ9-AP9</f>
        <v>364</v>
      </c>
      <c r="AS9" s="141">
        <v>1070</v>
      </c>
      <c r="AT9" s="133"/>
      <c r="AU9" s="133" t="s">
        <v>85</v>
      </c>
      <c r="AV9" s="133" t="s">
        <v>86</v>
      </c>
      <c r="AW9" s="104" t="s">
        <v>88</v>
      </c>
      <c r="AX9" s="135">
        <v>200000000</v>
      </c>
      <c r="AY9" s="104" t="s">
        <v>87</v>
      </c>
      <c r="AZ9" s="104" t="s">
        <v>89</v>
      </c>
      <c r="BA9" s="105" t="s">
        <v>90</v>
      </c>
      <c r="BB9" s="217">
        <v>0.33600000000000002</v>
      </c>
      <c r="BC9" s="217">
        <v>6.3E-2</v>
      </c>
      <c r="BD9" s="12" t="s">
        <v>91</v>
      </c>
      <c r="BE9" s="12" t="s">
        <v>92</v>
      </c>
      <c r="BF9" s="12" t="s">
        <v>95</v>
      </c>
      <c r="BG9" s="12" t="s">
        <v>87</v>
      </c>
      <c r="BH9" s="13">
        <v>44927</v>
      </c>
      <c r="BI9" s="8" t="s">
        <v>187</v>
      </c>
      <c r="BJ9" s="127" t="s">
        <v>178</v>
      </c>
      <c r="BK9" s="130" t="s">
        <v>179</v>
      </c>
    </row>
    <row r="10" spans="1:63" s="4" customFormat="1" ht="74.25" customHeight="1" thickBot="1" x14ac:dyDescent="0.3">
      <c r="A10" s="165"/>
      <c r="B10" s="105"/>
      <c r="C10" s="105"/>
      <c r="D10" s="105"/>
      <c r="E10" s="105"/>
      <c r="F10" s="105"/>
      <c r="G10" s="166"/>
      <c r="H10" s="105"/>
      <c r="I10" s="166"/>
      <c r="J10" s="68"/>
      <c r="K10" s="68"/>
      <c r="L10" s="68"/>
      <c r="M10" s="68"/>
      <c r="N10" s="68"/>
      <c r="O10" s="68"/>
      <c r="P10" s="68"/>
      <c r="Q10" s="68"/>
      <c r="R10" s="108"/>
      <c r="S10" s="111"/>
      <c r="T10" s="111"/>
      <c r="U10" s="111"/>
      <c r="V10" s="117"/>
      <c r="W10" s="117"/>
      <c r="X10" s="156"/>
      <c r="Y10" s="156"/>
      <c r="Z10" s="157"/>
      <c r="AA10" s="158"/>
      <c r="AB10" s="159"/>
      <c r="AC10" s="149"/>
      <c r="AD10" s="159"/>
      <c r="AE10" s="14" t="s">
        <v>82</v>
      </c>
      <c r="AF10" s="5" t="s">
        <v>171</v>
      </c>
      <c r="AG10" s="5">
        <v>25</v>
      </c>
      <c r="AH10" s="5">
        <v>7</v>
      </c>
      <c r="AI10" s="56">
        <f t="shared" ref="AI10:AI37" si="0">AH10/AG10</f>
        <v>0.28000000000000003</v>
      </c>
      <c r="AJ10" s="57"/>
      <c r="AK10" s="57"/>
      <c r="AL10" s="57"/>
      <c r="AM10" s="57"/>
      <c r="AN10" s="57"/>
      <c r="AO10" s="39">
        <v>0.4</v>
      </c>
      <c r="AP10" s="15">
        <v>44958</v>
      </c>
      <c r="AQ10" s="16">
        <v>45291</v>
      </c>
      <c r="AR10" s="17">
        <f t="shared" ref="AR10:AR13" si="1">+AQ10-AP10</f>
        <v>333</v>
      </c>
      <c r="AS10" s="164"/>
      <c r="AT10" s="147"/>
      <c r="AU10" s="147"/>
      <c r="AV10" s="147"/>
      <c r="AW10" s="105"/>
      <c r="AX10" s="148"/>
      <c r="AY10" s="105"/>
      <c r="AZ10" s="105"/>
      <c r="BA10" s="105"/>
      <c r="BB10" s="218"/>
      <c r="BC10" s="105"/>
      <c r="BD10" s="5" t="s">
        <v>91</v>
      </c>
      <c r="BE10" s="5" t="s">
        <v>93</v>
      </c>
      <c r="BF10" s="5" t="s">
        <v>95</v>
      </c>
      <c r="BG10" s="5" t="s">
        <v>87</v>
      </c>
      <c r="BH10" s="18">
        <v>44986</v>
      </c>
      <c r="BI10" s="14" t="s">
        <v>208</v>
      </c>
      <c r="BJ10" s="128"/>
      <c r="BK10" s="131"/>
    </row>
    <row r="11" spans="1:63" s="4" customFormat="1" ht="61.5" customHeight="1" thickBot="1" x14ac:dyDescent="0.3">
      <c r="A11" s="165"/>
      <c r="B11" s="105"/>
      <c r="C11" s="105"/>
      <c r="D11" s="105"/>
      <c r="E11" s="105"/>
      <c r="F11" s="105"/>
      <c r="G11" s="166"/>
      <c r="H11" s="105"/>
      <c r="I11" s="166"/>
      <c r="J11" s="68"/>
      <c r="K11" s="68"/>
      <c r="L11" s="68"/>
      <c r="M11" s="68"/>
      <c r="N11" s="68"/>
      <c r="O11" s="68"/>
      <c r="P11" s="68"/>
      <c r="Q11" s="68"/>
      <c r="R11" s="108"/>
      <c r="S11" s="111"/>
      <c r="T11" s="111"/>
      <c r="U11" s="111"/>
      <c r="V11" s="117"/>
      <c r="W11" s="117"/>
      <c r="X11" s="156"/>
      <c r="Y11" s="156"/>
      <c r="Z11" s="157"/>
      <c r="AA11" s="158"/>
      <c r="AB11" s="159"/>
      <c r="AC11" s="149"/>
      <c r="AD11" s="159"/>
      <c r="AE11" s="14" t="s">
        <v>83</v>
      </c>
      <c r="AF11" s="5" t="s">
        <v>172</v>
      </c>
      <c r="AG11" s="5">
        <v>1</v>
      </c>
      <c r="AH11" s="5">
        <v>0</v>
      </c>
      <c r="AI11" s="56">
        <f t="shared" si="0"/>
        <v>0</v>
      </c>
      <c r="AJ11" s="57"/>
      <c r="AK11" s="57"/>
      <c r="AL11" s="57"/>
      <c r="AM11" s="57"/>
      <c r="AN11" s="57"/>
      <c r="AO11" s="39">
        <v>0.2</v>
      </c>
      <c r="AP11" s="15">
        <v>45017</v>
      </c>
      <c r="AQ11" s="16">
        <v>45291</v>
      </c>
      <c r="AR11" s="17">
        <f t="shared" si="1"/>
        <v>274</v>
      </c>
      <c r="AS11" s="164"/>
      <c r="AT11" s="147"/>
      <c r="AU11" s="147"/>
      <c r="AV11" s="147"/>
      <c r="AW11" s="105"/>
      <c r="AX11" s="148"/>
      <c r="AY11" s="105"/>
      <c r="AZ11" s="105"/>
      <c r="BA11" s="105"/>
      <c r="BB11" s="218"/>
      <c r="BC11" s="105"/>
      <c r="BD11" s="5" t="s">
        <v>91</v>
      </c>
      <c r="BE11" s="5" t="s">
        <v>94</v>
      </c>
      <c r="BF11" s="5" t="s">
        <v>96</v>
      </c>
      <c r="BG11" s="5" t="s">
        <v>87</v>
      </c>
      <c r="BH11" s="18">
        <v>44986</v>
      </c>
      <c r="BI11" s="14" t="s">
        <v>188</v>
      </c>
      <c r="BJ11" s="128"/>
      <c r="BK11" s="131"/>
    </row>
    <row r="12" spans="1:63" s="4" customFormat="1" ht="61.5" customHeight="1" thickBot="1" x14ac:dyDescent="0.3">
      <c r="A12" s="165"/>
      <c r="B12" s="105"/>
      <c r="C12" s="105"/>
      <c r="D12" s="105"/>
      <c r="E12" s="105"/>
      <c r="F12" s="105"/>
      <c r="G12" s="166"/>
      <c r="H12" s="105"/>
      <c r="I12" s="166"/>
      <c r="J12" s="68"/>
      <c r="K12" s="68"/>
      <c r="L12" s="68"/>
      <c r="M12" s="68"/>
      <c r="N12" s="68"/>
      <c r="O12" s="68"/>
      <c r="P12" s="68"/>
      <c r="Q12" s="68"/>
      <c r="R12" s="108"/>
      <c r="S12" s="111"/>
      <c r="T12" s="111"/>
      <c r="U12" s="111"/>
      <c r="V12" s="117"/>
      <c r="W12" s="117"/>
      <c r="X12" s="156"/>
      <c r="Y12" s="156"/>
      <c r="Z12" s="157"/>
      <c r="AA12" s="158"/>
      <c r="AB12" s="159"/>
      <c r="AC12" s="149"/>
      <c r="AD12" s="159"/>
      <c r="AE12" s="62"/>
      <c r="AF12" s="42"/>
      <c r="AG12" s="42"/>
      <c r="AH12" s="42"/>
      <c r="AI12" s="56"/>
      <c r="AJ12" s="58"/>
      <c r="AK12" s="58"/>
      <c r="AL12" s="58"/>
      <c r="AM12" s="58"/>
      <c r="AN12" s="58"/>
      <c r="AO12" s="63"/>
      <c r="AP12" s="64"/>
      <c r="AQ12" s="65"/>
      <c r="AR12" s="66"/>
      <c r="AS12" s="170"/>
      <c r="AT12" s="146"/>
      <c r="AU12" s="146"/>
      <c r="AV12" s="146"/>
      <c r="AW12" s="105"/>
      <c r="AX12" s="148"/>
      <c r="AY12" s="105"/>
      <c r="AZ12" s="105"/>
      <c r="BA12" s="105"/>
      <c r="BB12" s="218"/>
      <c r="BC12" s="105"/>
      <c r="BD12" s="42"/>
      <c r="BE12" s="42"/>
      <c r="BF12" s="42"/>
      <c r="BG12" s="42"/>
      <c r="BH12" s="43"/>
      <c r="BI12" s="62"/>
      <c r="BJ12" s="128"/>
      <c r="BK12" s="131"/>
    </row>
    <row r="13" spans="1:63" s="4" customFormat="1" ht="47.25" customHeight="1" thickBot="1" x14ac:dyDescent="0.3">
      <c r="A13" s="161"/>
      <c r="B13" s="106"/>
      <c r="C13" s="106"/>
      <c r="D13" s="106"/>
      <c r="E13" s="106"/>
      <c r="F13" s="106"/>
      <c r="G13" s="163"/>
      <c r="H13" s="106"/>
      <c r="I13" s="163"/>
      <c r="J13" s="69"/>
      <c r="K13" s="69"/>
      <c r="L13" s="69"/>
      <c r="M13" s="69"/>
      <c r="N13" s="69"/>
      <c r="O13" s="69"/>
      <c r="P13" s="69"/>
      <c r="Q13" s="69"/>
      <c r="R13" s="109"/>
      <c r="S13" s="112"/>
      <c r="T13" s="112"/>
      <c r="U13" s="112"/>
      <c r="V13" s="118"/>
      <c r="W13" s="118"/>
      <c r="X13" s="151"/>
      <c r="Y13" s="151"/>
      <c r="Z13" s="153"/>
      <c r="AA13" s="155"/>
      <c r="AB13" s="140"/>
      <c r="AC13" s="138"/>
      <c r="AD13" s="140"/>
      <c r="AE13" s="20" t="s">
        <v>84</v>
      </c>
      <c r="AF13" s="24" t="s">
        <v>157</v>
      </c>
      <c r="AG13" s="24">
        <v>1</v>
      </c>
      <c r="AH13" s="24">
        <v>0</v>
      </c>
      <c r="AI13" s="56">
        <f t="shared" si="0"/>
        <v>0</v>
      </c>
      <c r="AJ13" s="58"/>
      <c r="AK13" s="58"/>
      <c r="AL13" s="58"/>
      <c r="AM13" s="58"/>
      <c r="AN13" s="58"/>
      <c r="AO13" s="40">
        <v>0.1</v>
      </c>
      <c r="AP13" s="21">
        <v>45078</v>
      </c>
      <c r="AQ13" s="22">
        <v>45291</v>
      </c>
      <c r="AR13" s="23">
        <f t="shared" si="1"/>
        <v>213</v>
      </c>
      <c r="AS13" s="142"/>
      <c r="AT13" s="134"/>
      <c r="AU13" s="134"/>
      <c r="AV13" s="134"/>
      <c r="AW13" s="106"/>
      <c r="AX13" s="136"/>
      <c r="AY13" s="106"/>
      <c r="AZ13" s="106"/>
      <c r="BA13" s="106"/>
      <c r="BB13" s="219"/>
      <c r="BC13" s="106"/>
      <c r="BD13" s="24" t="s">
        <v>91</v>
      </c>
      <c r="BE13" s="24" t="s">
        <v>93</v>
      </c>
      <c r="BF13" s="24" t="s">
        <v>95</v>
      </c>
      <c r="BG13" s="24" t="s">
        <v>87</v>
      </c>
      <c r="BH13" s="25">
        <v>44986</v>
      </c>
      <c r="BI13" s="20" t="s">
        <v>189</v>
      </c>
      <c r="BJ13" s="128"/>
      <c r="BK13" s="131"/>
    </row>
    <row r="14" spans="1:63" s="4" customFormat="1" ht="47.25" customHeight="1" thickBot="1" x14ac:dyDescent="0.3">
      <c r="A14" s="51"/>
      <c r="B14" s="46"/>
      <c r="C14" s="46"/>
      <c r="D14" s="46"/>
      <c r="E14" s="46"/>
      <c r="F14" s="46"/>
      <c r="G14" s="52"/>
      <c r="H14" s="46"/>
      <c r="I14" s="52"/>
      <c r="J14" s="68"/>
      <c r="K14" s="68"/>
      <c r="L14" s="68"/>
      <c r="M14" s="68"/>
      <c r="N14" s="68"/>
      <c r="O14" s="119" t="s">
        <v>225</v>
      </c>
      <c r="P14" s="120"/>
      <c r="Q14" s="120"/>
      <c r="R14" s="120"/>
      <c r="S14" s="120"/>
      <c r="T14" s="120"/>
      <c r="U14" s="121"/>
      <c r="V14" s="55">
        <f>+V9</f>
        <v>0.20747663551401868</v>
      </c>
      <c r="W14" s="55">
        <f>+W9</f>
        <v>1</v>
      </c>
      <c r="X14" s="49"/>
      <c r="Y14" s="49"/>
      <c r="Z14" s="74"/>
      <c r="AA14" s="75"/>
      <c r="AB14" s="76"/>
      <c r="AC14" s="48"/>
      <c r="AD14" s="122" t="s">
        <v>224</v>
      </c>
      <c r="AE14" s="123"/>
      <c r="AF14" s="123"/>
      <c r="AG14" s="123"/>
      <c r="AH14" s="124"/>
      <c r="AI14" s="73">
        <f>SUM(AI9+AI10+AI11+AI12+AI13)/5</f>
        <v>0.10600000000000001</v>
      </c>
      <c r="AJ14" s="100" t="s">
        <v>226</v>
      </c>
      <c r="AK14" s="101"/>
      <c r="AL14" s="79">
        <v>200000000</v>
      </c>
      <c r="AM14" s="79">
        <v>16800000</v>
      </c>
      <c r="AN14" s="58">
        <v>8.4000000000000005E-2</v>
      </c>
      <c r="AO14" s="52"/>
      <c r="AP14" s="70"/>
      <c r="AQ14" s="71"/>
      <c r="AR14" s="72"/>
      <c r="AS14" s="50"/>
      <c r="AT14" s="46"/>
      <c r="AU14" s="46"/>
      <c r="AV14" s="46"/>
      <c r="AW14" s="46"/>
      <c r="AX14" s="47"/>
      <c r="AY14" s="46"/>
      <c r="AZ14" s="46"/>
      <c r="BA14" s="46"/>
      <c r="BB14" s="53"/>
      <c r="BC14" s="46"/>
      <c r="BD14" s="46"/>
      <c r="BE14" s="46"/>
      <c r="BF14" s="46"/>
      <c r="BG14" s="46"/>
      <c r="BH14" s="45"/>
      <c r="BI14" s="44"/>
      <c r="BJ14" s="128"/>
      <c r="BK14" s="131"/>
    </row>
    <row r="15" spans="1:63" s="4" customFormat="1" ht="51" customHeight="1" thickBot="1" x14ac:dyDescent="0.3">
      <c r="A15" s="160" t="s">
        <v>155</v>
      </c>
      <c r="B15" s="104" t="s">
        <v>67</v>
      </c>
      <c r="C15" s="104" t="s">
        <v>68</v>
      </c>
      <c r="D15" s="104" t="s">
        <v>70</v>
      </c>
      <c r="E15" s="104">
        <v>0</v>
      </c>
      <c r="F15" s="104" t="s">
        <v>71</v>
      </c>
      <c r="G15" s="162">
        <v>1</v>
      </c>
      <c r="H15" s="104" t="s">
        <v>72</v>
      </c>
      <c r="I15" s="162">
        <v>0.25</v>
      </c>
      <c r="J15" s="104" t="s">
        <v>97</v>
      </c>
      <c r="K15" s="104" t="s">
        <v>99</v>
      </c>
      <c r="L15" s="104" t="s">
        <v>100</v>
      </c>
      <c r="M15" s="104" t="s">
        <v>101</v>
      </c>
      <c r="N15" s="104" t="s">
        <v>102</v>
      </c>
      <c r="O15" s="104"/>
      <c r="P15" s="104" t="s">
        <v>76</v>
      </c>
      <c r="Q15" s="104" t="s">
        <v>103</v>
      </c>
      <c r="R15" s="107">
        <v>128</v>
      </c>
      <c r="S15" s="110">
        <v>32</v>
      </c>
      <c r="T15" s="110">
        <v>133</v>
      </c>
      <c r="U15" s="110">
        <v>3</v>
      </c>
      <c r="V15" s="116">
        <f>U15/S15</f>
        <v>9.375E-2</v>
      </c>
      <c r="W15" s="116">
        <f>100%</f>
        <v>1</v>
      </c>
      <c r="X15" s="150" t="s">
        <v>175</v>
      </c>
      <c r="Y15" s="150"/>
      <c r="Z15" s="152" t="s">
        <v>78</v>
      </c>
      <c r="AA15" s="154" t="s">
        <v>177</v>
      </c>
      <c r="AB15" s="139" t="s">
        <v>104</v>
      </c>
      <c r="AC15" s="137">
        <v>2021130010231</v>
      </c>
      <c r="AD15" s="139" t="s">
        <v>105</v>
      </c>
      <c r="AE15" s="8" t="s">
        <v>106</v>
      </c>
      <c r="AF15" s="12" t="s">
        <v>156</v>
      </c>
      <c r="AG15" s="12">
        <v>12</v>
      </c>
      <c r="AH15" s="12">
        <v>3</v>
      </c>
      <c r="AI15" s="56">
        <f t="shared" si="0"/>
        <v>0.25</v>
      </c>
      <c r="AJ15" s="56"/>
      <c r="AK15" s="56" t="s">
        <v>218</v>
      </c>
      <c r="AL15" s="60">
        <v>200000000</v>
      </c>
      <c r="AM15" s="60">
        <v>2300000</v>
      </c>
      <c r="AN15" s="56">
        <f>AM15/AL15</f>
        <v>1.15E-2</v>
      </c>
      <c r="AO15" s="38">
        <v>0.2</v>
      </c>
      <c r="AP15" s="9">
        <v>44927</v>
      </c>
      <c r="AQ15" s="10">
        <v>45291</v>
      </c>
      <c r="AR15" s="11">
        <f>+AQ15-AP15</f>
        <v>364</v>
      </c>
      <c r="AS15" s="141">
        <v>130000</v>
      </c>
      <c r="AT15" s="133"/>
      <c r="AU15" s="133" t="s">
        <v>85</v>
      </c>
      <c r="AV15" s="133" t="s">
        <v>86</v>
      </c>
      <c r="AW15" s="104" t="s">
        <v>88</v>
      </c>
      <c r="AX15" s="135">
        <v>200000000</v>
      </c>
      <c r="AY15" s="104" t="s">
        <v>87</v>
      </c>
      <c r="AZ15" s="104" t="s">
        <v>110</v>
      </c>
      <c r="BA15" s="104" t="s">
        <v>111</v>
      </c>
      <c r="BB15" s="217">
        <v>9.1999999999999998E-2</v>
      </c>
      <c r="BC15" s="217">
        <v>1.15E-2</v>
      </c>
      <c r="BD15" s="12" t="s">
        <v>91</v>
      </c>
      <c r="BE15" s="12" t="s">
        <v>92</v>
      </c>
      <c r="BF15" s="12" t="s">
        <v>95</v>
      </c>
      <c r="BG15" s="12" t="s">
        <v>87</v>
      </c>
      <c r="BH15" s="13">
        <v>44927</v>
      </c>
      <c r="BI15" s="8" t="s">
        <v>190</v>
      </c>
      <c r="BJ15" s="128"/>
      <c r="BK15" s="131"/>
    </row>
    <row r="16" spans="1:63" s="4" customFormat="1" ht="65.25" customHeight="1" thickBot="1" x14ac:dyDescent="0.3">
      <c r="A16" s="165"/>
      <c r="B16" s="105"/>
      <c r="C16" s="105"/>
      <c r="D16" s="105"/>
      <c r="E16" s="105"/>
      <c r="F16" s="105"/>
      <c r="G16" s="166"/>
      <c r="H16" s="105"/>
      <c r="I16" s="166"/>
      <c r="J16" s="105"/>
      <c r="K16" s="105"/>
      <c r="L16" s="105"/>
      <c r="M16" s="105"/>
      <c r="N16" s="105"/>
      <c r="O16" s="105"/>
      <c r="P16" s="105"/>
      <c r="Q16" s="105"/>
      <c r="R16" s="108"/>
      <c r="S16" s="111"/>
      <c r="T16" s="111"/>
      <c r="U16" s="111"/>
      <c r="V16" s="117"/>
      <c r="W16" s="117"/>
      <c r="X16" s="156"/>
      <c r="Y16" s="156"/>
      <c r="Z16" s="157"/>
      <c r="AA16" s="158"/>
      <c r="AB16" s="159"/>
      <c r="AC16" s="149"/>
      <c r="AD16" s="159"/>
      <c r="AE16" s="14" t="s">
        <v>107</v>
      </c>
      <c r="AF16" s="5" t="s">
        <v>157</v>
      </c>
      <c r="AG16" s="5">
        <v>1</v>
      </c>
      <c r="AH16" s="5">
        <v>0</v>
      </c>
      <c r="AI16" s="56">
        <f t="shared" si="0"/>
        <v>0</v>
      </c>
      <c r="AJ16" s="57"/>
      <c r="AK16" s="57"/>
      <c r="AL16" s="57"/>
      <c r="AM16" s="57"/>
      <c r="AN16" s="57"/>
      <c r="AO16" s="39">
        <v>0.2</v>
      </c>
      <c r="AP16" s="15">
        <v>44958</v>
      </c>
      <c r="AQ16" s="16">
        <v>45291</v>
      </c>
      <c r="AR16" s="17">
        <f t="shared" ref="AR16:AR18" si="2">+AQ16-AP16</f>
        <v>333</v>
      </c>
      <c r="AS16" s="164"/>
      <c r="AT16" s="147"/>
      <c r="AU16" s="147"/>
      <c r="AV16" s="147"/>
      <c r="AW16" s="105"/>
      <c r="AX16" s="148"/>
      <c r="AY16" s="105"/>
      <c r="AZ16" s="105"/>
      <c r="BA16" s="105"/>
      <c r="BB16" s="105"/>
      <c r="BC16" s="105"/>
      <c r="BD16" s="146" t="s">
        <v>91</v>
      </c>
      <c r="BE16" s="146" t="s">
        <v>93</v>
      </c>
      <c r="BF16" s="146" t="s">
        <v>95</v>
      </c>
      <c r="BG16" s="146" t="s">
        <v>87</v>
      </c>
      <c r="BH16" s="143">
        <v>44986</v>
      </c>
      <c r="BI16" s="14" t="s">
        <v>192</v>
      </c>
      <c r="BJ16" s="128"/>
      <c r="BK16" s="131"/>
    </row>
    <row r="17" spans="1:63" s="4" customFormat="1" ht="65.25" customHeight="1" thickBot="1" x14ac:dyDescent="0.3">
      <c r="A17" s="165"/>
      <c r="B17" s="105"/>
      <c r="C17" s="105"/>
      <c r="D17" s="105"/>
      <c r="E17" s="105"/>
      <c r="F17" s="105"/>
      <c r="G17" s="166"/>
      <c r="H17" s="105"/>
      <c r="I17" s="166"/>
      <c r="J17" s="105"/>
      <c r="K17" s="105"/>
      <c r="L17" s="105"/>
      <c r="M17" s="105"/>
      <c r="N17" s="105"/>
      <c r="O17" s="105"/>
      <c r="P17" s="105"/>
      <c r="Q17" s="105"/>
      <c r="R17" s="108"/>
      <c r="S17" s="111"/>
      <c r="T17" s="111"/>
      <c r="U17" s="111"/>
      <c r="V17" s="117"/>
      <c r="W17" s="117"/>
      <c r="X17" s="156"/>
      <c r="Y17" s="156"/>
      <c r="Z17" s="157"/>
      <c r="AA17" s="158"/>
      <c r="AB17" s="159"/>
      <c r="AC17" s="149"/>
      <c r="AD17" s="159"/>
      <c r="AE17" s="14" t="s">
        <v>108</v>
      </c>
      <c r="AF17" s="5" t="s">
        <v>158</v>
      </c>
      <c r="AG17" s="5">
        <v>3</v>
      </c>
      <c r="AH17" s="5">
        <v>0.1</v>
      </c>
      <c r="AI17" s="56">
        <f t="shared" si="0"/>
        <v>3.3333333333333333E-2</v>
      </c>
      <c r="AJ17" s="57"/>
      <c r="AK17" s="57"/>
      <c r="AL17" s="57"/>
      <c r="AM17" s="57"/>
      <c r="AN17" s="57"/>
      <c r="AO17" s="39">
        <v>0.3</v>
      </c>
      <c r="AP17" s="15">
        <v>44958</v>
      </c>
      <c r="AQ17" s="16">
        <v>45291</v>
      </c>
      <c r="AR17" s="17">
        <f t="shared" si="2"/>
        <v>333</v>
      </c>
      <c r="AS17" s="164"/>
      <c r="AT17" s="147"/>
      <c r="AU17" s="147"/>
      <c r="AV17" s="147"/>
      <c r="AW17" s="105"/>
      <c r="AX17" s="148"/>
      <c r="AY17" s="105"/>
      <c r="AZ17" s="105"/>
      <c r="BA17" s="105"/>
      <c r="BB17" s="105"/>
      <c r="BC17" s="105"/>
      <c r="BD17" s="105"/>
      <c r="BE17" s="105"/>
      <c r="BF17" s="105"/>
      <c r="BG17" s="105"/>
      <c r="BH17" s="144"/>
      <c r="BI17" s="14" t="s">
        <v>191</v>
      </c>
      <c r="BJ17" s="128"/>
      <c r="BK17" s="131"/>
    </row>
    <row r="18" spans="1:63" s="4" customFormat="1" ht="66" customHeight="1" thickBot="1" x14ac:dyDescent="0.3">
      <c r="A18" s="161"/>
      <c r="B18" s="106"/>
      <c r="C18" s="106"/>
      <c r="D18" s="106"/>
      <c r="E18" s="106"/>
      <c r="F18" s="106"/>
      <c r="G18" s="163"/>
      <c r="H18" s="106"/>
      <c r="I18" s="163"/>
      <c r="J18" s="106"/>
      <c r="K18" s="106"/>
      <c r="L18" s="106"/>
      <c r="M18" s="106"/>
      <c r="N18" s="106"/>
      <c r="O18" s="106"/>
      <c r="P18" s="106"/>
      <c r="Q18" s="106"/>
      <c r="R18" s="109"/>
      <c r="S18" s="112"/>
      <c r="T18" s="112"/>
      <c r="U18" s="112"/>
      <c r="V18" s="118"/>
      <c r="W18" s="118"/>
      <c r="X18" s="151"/>
      <c r="Y18" s="151"/>
      <c r="Z18" s="153"/>
      <c r="AA18" s="155"/>
      <c r="AB18" s="140"/>
      <c r="AC18" s="138"/>
      <c r="AD18" s="140"/>
      <c r="AE18" s="20" t="s">
        <v>109</v>
      </c>
      <c r="AF18" s="24" t="s">
        <v>159</v>
      </c>
      <c r="AG18" s="24">
        <v>1</v>
      </c>
      <c r="AH18" s="24">
        <v>0</v>
      </c>
      <c r="AI18" s="56">
        <f t="shared" si="0"/>
        <v>0</v>
      </c>
      <c r="AJ18" s="58"/>
      <c r="AK18" s="58"/>
      <c r="AL18" s="58"/>
      <c r="AM18" s="58"/>
      <c r="AN18" s="58"/>
      <c r="AO18" s="40">
        <v>0.3</v>
      </c>
      <c r="AP18" s="21">
        <v>44958</v>
      </c>
      <c r="AQ18" s="22">
        <v>45291</v>
      </c>
      <c r="AR18" s="23">
        <f t="shared" si="2"/>
        <v>333</v>
      </c>
      <c r="AS18" s="142"/>
      <c r="AT18" s="134"/>
      <c r="AU18" s="134"/>
      <c r="AV18" s="134"/>
      <c r="AW18" s="106"/>
      <c r="AX18" s="136"/>
      <c r="AY18" s="106"/>
      <c r="AZ18" s="106"/>
      <c r="BA18" s="106"/>
      <c r="BB18" s="106"/>
      <c r="BC18" s="106"/>
      <c r="BD18" s="106"/>
      <c r="BE18" s="106"/>
      <c r="BF18" s="106"/>
      <c r="BG18" s="106"/>
      <c r="BH18" s="145"/>
      <c r="BI18" s="20" t="s">
        <v>192</v>
      </c>
      <c r="BJ18" s="128"/>
      <c r="BK18" s="131"/>
    </row>
    <row r="19" spans="1:63" s="4" customFormat="1" ht="66" customHeight="1" thickBot="1" x14ac:dyDescent="0.3">
      <c r="A19" s="51"/>
      <c r="B19" s="46"/>
      <c r="C19" s="46"/>
      <c r="D19" s="46"/>
      <c r="E19" s="46"/>
      <c r="F19" s="46"/>
      <c r="G19" s="52"/>
      <c r="H19" s="46"/>
      <c r="I19" s="52"/>
      <c r="J19" s="46"/>
      <c r="K19" s="46"/>
      <c r="L19" s="46"/>
      <c r="M19" s="46"/>
      <c r="N19" s="46"/>
      <c r="O19" s="94" t="s">
        <v>223</v>
      </c>
      <c r="P19" s="95"/>
      <c r="Q19" s="95"/>
      <c r="R19" s="95"/>
      <c r="S19" s="95"/>
      <c r="T19" s="95"/>
      <c r="U19" s="96"/>
      <c r="V19" s="55">
        <f>+V15</f>
        <v>9.375E-2</v>
      </c>
      <c r="W19" s="55">
        <f>+W15</f>
        <v>1</v>
      </c>
      <c r="X19" s="49"/>
      <c r="Y19" s="49"/>
      <c r="Z19" s="74"/>
      <c r="AA19" s="75"/>
      <c r="AB19" s="76"/>
      <c r="AC19" s="48"/>
      <c r="AD19" s="97" t="s">
        <v>224</v>
      </c>
      <c r="AE19" s="98"/>
      <c r="AF19" s="98"/>
      <c r="AG19" s="98"/>
      <c r="AH19" s="99"/>
      <c r="AI19" s="73">
        <f>SUM(AI15+AI16+AI17+AI18)/4</f>
        <v>7.0833333333333331E-2</v>
      </c>
      <c r="AJ19" s="100" t="s">
        <v>226</v>
      </c>
      <c r="AK19" s="101"/>
      <c r="AL19" s="79">
        <v>200000000</v>
      </c>
      <c r="AM19" s="79">
        <v>2300000</v>
      </c>
      <c r="AN19" s="58">
        <v>1.15E-2</v>
      </c>
      <c r="AO19" s="52"/>
      <c r="AP19" s="70"/>
      <c r="AQ19" s="71"/>
      <c r="AR19" s="72"/>
      <c r="AS19" s="50"/>
      <c r="AT19" s="46"/>
      <c r="AU19" s="46"/>
      <c r="AV19" s="46"/>
      <c r="AW19" s="46"/>
      <c r="AX19" s="47"/>
      <c r="AY19" s="46"/>
      <c r="AZ19" s="46"/>
      <c r="BA19" s="46"/>
      <c r="BB19" s="46"/>
      <c r="BC19" s="46"/>
      <c r="BD19" s="46"/>
      <c r="BE19" s="46"/>
      <c r="BF19" s="46"/>
      <c r="BG19" s="46"/>
      <c r="BH19" s="45"/>
      <c r="BI19" s="44"/>
      <c r="BJ19" s="128"/>
      <c r="BK19" s="131"/>
    </row>
    <row r="20" spans="1:63" s="4" customFormat="1" ht="83.25" customHeight="1" thickBot="1" x14ac:dyDescent="0.3">
      <c r="A20" s="160" t="s">
        <v>164</v>
      </c>
      <c r="B20" s="104" t="s">
        <v>67</v>
      </c>
      <c r="C20" s="104" t="s">
        <v>68</v>
      </c>
      <c r="D20" s="104" t="s">
        <v>70</v>
      </c>
      <c r="E20" s="104">
        <v>0</v>
      </c>
      <c r="F20" s="104" t="s">
        <v>71</v>
      </c>
      <c r="G20" s="162">
        <v>1</v>
      </c>
      <c r="H20" s="104" t="s">
        <v>72</v>
      </c>
      <c r="I20" s="162">
        <v>0.25</v>
      </c>
      <c r="J20" s="104" t="s">
        <v>112</v>
      </c>
      <c r="K20" s="104" t="s">
        <v>113</v>
      </c>
      <c r="L20" s="104" t="s">
        <v>73</v>
      </c>
      <c r="M20" s="104">
        <v>0</v>
      </c>
      <c r="N20" s="104" t="s">
        <v>114</v>
      </c>
      <c r="O20" s="104"/>
      <c r="P20" s="104" t="s">
        <v>76</v>
      </c>
      <c r="Q20" s="104" t="s">
        <v>115</v>
      </c>
      <c r="R20" s="107">
        <v>1</v>
      </c>
      <c r="S20" s="167">
        <v>0.25</v>
      </c>
      <c r="T20" s="167">
        <v>0.75</v>
      </c>
      <c r="U20" s="222">
        <v>6.25E-2</v>
      </c>
      <c r="V20" s="116">
        <f>U20/S20</f>
        <v>0.25</v>
      </c>
      <c r="W20" s="116">
        <f>(U20+T20)/R20</f>
        <v>0.8125</v>
      </c>
      <c r="X20" s="150" t="s">
        <v>175</v>
      </c>
      <c r="Y20" s="150"/>
      <c r="Z20" s="152" t="s">
        <v>78</v>
      </c>
      <c r="AA20" s="154" t="s">
        <v>176</v>
      </c>
      <c r="AB20" s="139" t="s">
        <v>116</v>
      </c>
      <c r="AC20" s="137">
        <v>2021130010239</v>
      </c>
      <c r="AD20" s="139" t="s">
        <v>117</v>
      </c>
      <c r="AE20" s="8" t="s">
        <v>106</v>
      </c>
      <c r="AF20" s="12" t="s">
        <v>156</v>
      </c>
      <c r="AG20" s="12">
        <v>12</v>
      </c>
      <c r="AH20" s="12">
        <v>3</v>
      </c>
      <c r="AI20" s="56">
        <f t="shared" si="0"/>
        <v>0.25</v>
      </c>
      <c r="AJ20" s="56"/>
      <c r="AK20" s="56" t="s">
        <v>219</v>
      </c>
      <c r="AL20" s="60">
        <v>1500000000</v>
      </c>
      <c r="AM20" s="60">
        <v>74900000</v>
      </c>
      <c r="AN20" s="56">
        <f>AM20/AL20</f>
        <v>4.9933333333333337E-2</v>
      </c>
      <c r="AO20" s="38">
        <v>0.1</v>
      </c>
      <c r="AP20" s="9">
        <v>44927</v>
      </c>
      <c r="AQ20" s="10">
        <v>45291</v>
      </c>
      <c r="AR20" s="11">
        <f>+AQ20-AP20</f>
        <v>364</v>
      </c>
      <c r="AS20" s="141">
        <v>1055035</v>
      </c>
      <c r="AT20" s="133"/>
      <c r="AU20" s="133" t="s">
        <v>85</v>
      </c>
      <c r="AV20" s="133" t="s">
        <v>86</v>
      </c>
      <c r="AW20" s="104" t="s">
        <v>88</v>
      </c>
      <c r="AX20" s="135">
        <v>1500000000</v>
      </c>
      <c r="AY20" s="104" t="s">
        <v>87</v>
      </c>
      <c r="AZ20" s="104" t="s">
        <v>122</v>
      </c>
      <c r="BA20" s="104" t="s">
        <v>123</v>
      </c>
      <c r="BB20" s="217">
        <v>0.26640000000000003</v>
      </c>
      <c r="BC20" s="217">
        <v>4.99E-2</v>
      </c>
      <c r="BD20" s="12" t="s">
        <v>91</v>
      </c>
      <c r="BE20" s="12" t="s">
        <v>92</v>
      </c>
      <c r="BF20" s="12" t="s">
        <v>95</v>
      </c>
      <c r="BG20" s="12" t="s">
        <v>87</v>
      </c>
      <c r="BH20" s="13">
        <v>44927</v>
      </c>
      <c r="BI20" s="8" t="s">
        <v>194</v>
      </c>
      <c r="BJ20" s="128"/>
      <c r="BK20" s="131"/>
    </row>
    <row r="21" spans="1:63" s="4" customFormat="1" ht="63" customHeight="1" thickBot="1" x14ac:dyDescent="0.3">
      <c r="A21" s="165"/>
      <c r="B21" s="105"/>
      <c r="C21" s="105"/>
      <c r="D21" s="105"/>
      <c r="E21" s="105"/>
      <c r="F21" s="105"/>
      <c r="G21" s="166"/>
      <c r="H21" s="105"/>
      <c r="I21" s="166"/>
      <c r="J21" s="105"/>
      <c r="K21" s="105"/>
      <c r="L21" s="105"/>
      <c r="M21" s="105"/>
      <c r="N21" s="105"/>
      <c r="O21" s="105"/>
      <c r="P21" s="105"/>
      <c r="Q21" s="105"/>
      <c r="R21" s="108"/>
      <c r="S21" s="168"/>
      <c r="T21" s="168"/>
      <c r="U21" s="223"/>
      <c r="V21" s="117"/>
      <c r="W21" s="117"/>
      <c r="X21" s="156"/>
      <c r="Y21" s="156"/>
      <c r="Z21" s="157"/>
      <c r="AA21" s="158"/>
      <c r="AB21" s="159"/>
      <c r="AC21" s="149"/>
      <c r="AD21" s="159"/>
      <c r="AE21" s="14" t="s">
        <v>118</v>
      </c>
      <c r="AF21" s="5" t="s">
        <v>165</v>
      </c>
      <c r="AG21" s="5">
        <v>3</v>
      </c>
      <c r="AH21" s="5">
        <v>0.6</v>
      </c>
      <c r="AI21" s="56">
        <f t="shared" si="0"/>
        <v>0.19999999999999998</v>
      </c>
      <c r="AJ21" s="57"/>
      <c r="AK21" s="57"/>
      <c r="AL21" s="57"/>
      <c r="AM21" s="57"/>
      <c r="AN21" s="57"/>
      <c r="AO21" s="39">
        <v>0.3</v>
      </c>
      <c r="AP21" s="15">
        <v>44958</v>
      </c>
      <c r="AQ21" s="16">
        <v>45291</v>
      </c>
      <c r="AR21" s="17">
        <f t="shared" ref="AR21:AR24" si="3">+AQ21-AP21</f>
        <v>333</v>
      </c>
      <c r="AS21" s="164"/>
      <c r="AT21" s="147"/>
      <c r="AU21" s="147"/>
      <c r="AV21" s="147"/>
      <c r="AW21" s="105"/>
      <c r="AX21" s="148"/>
      <c r="AY21" s="105"/>
      <c r="AZ21" s="105"/>
      <c r="BA21" s="105"/>
      <c r="BB21" s="105"/>
      <c r="BC21" s="105"/>
      <c r="BD21" s="146" t="s">
        <v>91</v>
      </c>
      <c r="BE21" s="146" t="s">
        <v>93</v>
      </c>
      <c r="BF21" s="146" t="s">
        <v>95</v>
      </c>
      <c r="BG21" s="146" t="s">
        <v>87</v>
      </c>
      <c r="BH21" s="143">
        <v>44986</v>
      </c>
      <c r="BI21" s="14" t="s">
        <v>195</v>
      </c>
      <c r="BJ21" s="128"/>
      <c r="BK21" s="131"/>
    </row>
    <row r="22" spans="1:63" s="4" customFormat="1" ht="60" customHeight="1" thickBot="1" x14ac:dyDescent="0.3">
      <c r="A22" s="165"/>
      <c r="B22" s="105"/>
      <c r="C22" s="105"/>
      <c r="D22" s="105"/>
      <c r="E22" s="105"/>
      <c r="F22" s="105"/>
      <c r="G22" s="166"/>
      <c r="H22" s="105"/>
      <c r="I22" s="166"/>
      <c r="J22" s="105"/>
      <c r="K22" s="105"/>
      <c r="L22" s="105"/>
      <c r="M22" s="105"/>
      <c r="N22" s="105"/>
      <c r="O22" s="105"/>
      <c r="P22" s="105"/>
      <c r="Q22" s="105"/>
      <c r="R22" s="108"/>
      <c r="S22" s="168"/>
      <c r="T22" s="168"/>
      <c r="U22" s="223"/>
      <c r="V22" s="117"/>
      <c r="W22" s="117"/>
      <c r="X22" s="156"/>
      <c r="Y22" s="156"/>
      <c r="Z22" s="157"/>
      <c r="AA22" s="158"/>
      <c r="AB22" s="159"/>
      <c r="AC22" s="149"/>
      <c r="AD22" s="159"/>
      <c r="AE22" s="14" t="s">
        <v>119</v>
      </c>
      <c r="AF22" s="5" t="s">
        <v>167</v>
      </c>
      <c r="AG22" s="5">
        <v>3</v>
      </c>
      <c r="AH22" s="5">
        <v>0.1</v>
      </c>
      <c r="AI22" s="56">
        <f t="shared" si="0"/>
        <v>3.3333333333333333E-2</v>
      </c>
      <c r="AJ22" s="57"/>
      <c r="AK22" s="57"/>
      <c r="AL22" s="57"/>
      <c r="AM22" s="57"/>
      <c r="AN22" s="57"/>
      <c r="AO22" s="39">
        <v>0.2</v>
      </c>
      <c r="AP22" s="15">
        <v>44958</v>
      </c>
      <c r="AQ22" s="16">
        <v>45291</v>
      </c>
      <c r="AR22" s="17">
        <f t="shared" si="3"/>
        <v>333</v>
      </c>
      <c r="AS22" s="164"/>
      <c r="AT22" s="147"/>
      <c r="AU22" s="147"/>
      <c r="AV22" s="147"/>
      <c r="AW22" s="105"/>
      <c r="AX22" s="148"/>
      <c r="AY22" s="105"/>
      <c r="AZ22" s="105"/>
      <c r="BA22" s="105"/>
      <c r="BB22" s="105"/>
      <c r="BC22" s="105"/>
      <c r="BD22" s="105"/>
      <c r="BE22" s="105"/>
      <c r="BF22" s="105"/>
      <c r="BG22" s="105"/>
      <c r="BH22" s="144"/>
      <c r="BI22" s="14" t="s">
        <v>196</v>
      </c>
      <c r="BJ22" s="128"/>
      <c r="BK22" s="131"/>
    </row>
    <row r="23" spans="1:63" s="4" customFormat="1" ht="61.5" customHeight="1" thickBot="1" x14ac:dyDescent="0.3">
      <c r="A23" s="165"/>
      <c r="B23" s="105"/>
      <c r="C23" s="105"/>
      <c r="D23" s="105"/>
      <c r="E23" s="105"/>
      <c r="F23" s="105"/>
      <c r="G23" s="166"/>
      <c r="H23" s="105"/>
      <c r="I23" s="166"/>
      <c r="J23" s="105"/>
      <c r="K23" s="105"/>
      <c r="L23" s="105"/>
      <c r="M23" s="105"/>
      <c r="N23" s="105"/>
      <c r="O23" s="105"/>
      <c r="P23" s="105"/>
      <c r="Q23" s="105"/>
      <c r="R23" s="108"/>
      <c r="S23" s="168"/>
      <c r="T23" s="168"/>
      <c r="U23" s="223"/>
      <c r="V23" s="117"/>
      <c r="W23" s="117"/>
      <c r="X23" s="156"/>
      <c r="Y23" s="156"/>
      <c r="Z23" s="157"/>
      <c r="AA23" s="158"/>
      <c r="AB23" s="159"/>
      <c r="AC23" s="149"/>
      <c r="AD23" s="159"/>
      <c r="AE23" s="14" t="s">
        <v>120</v>
      </c>
      <c r="AF23" s="5" t="s">
        <v>166</v>
      </c>
      <c r="AG23" s="5">
        <v>3</v>
      </c>
      <c r="AH23" s="5">
        <v>0.1</v>
      </c>
      <c r="AI23" s="56">
        <f t="shared" si="0"/>
        <v>3.3333333333333333E-2</v>
      </c>
      <c r="AJ23" s="57"/>
      <c r="AK23" s="57"/>
      <c r="AL23" s="57"/>
      <c r="AM23" s="57"/>
      <c r="AN23" s="57"/>
      <c r="AO23" s="39">
        <v>0.2</v>
      </c>
      <c r="AP23" s="15">
        <v>44958</v>
      </c>
      <c r="AQ23" s="16">
        <v>45291</v>
      </c>
      <c r="AR23" s="17">
        <f t="shared" si="3"/>
        <v>333</v>
      </c>
      <c r="AS23" s="164"/>
      <c r="AT23" s="147"/>
      <c r="AU23" s="147"/>
      <c r="AV23" s="147"/>
      <c r="AW23" s="105"/>
      <c r="AX23" s="148"/>
      <c r="AY23" s="105"/>
      <c r="AZ23" s="105"/>
      <c r="BA23" s="105"/>
      <c r="BB23" s="105"/>
      <c r="BC23" s="105"/>
      <c r="BD23" s="105"/>
      <c r="BE23" s="105"/>
      <c r="BF23" s="105"/>
      <c r="BG23" s="105"/>
      <c r="BH23" s="144"/>
      <c r="BI23" s="14" t="s">
        <v>197</v>
      </c>
      <c r="BJ23" s="128"/>
      <c r="BK23" s="131"/>
    </row>
    <row r="24" spans="1:63" s="4" customFormat="1" ht="75.75" customHeight="1" thickBot="1" x14ac:dyDescent="0.3">
      <c r="A24" s="161"/>
      <c r="B24" s="106"/>
      <c r="C24" s="106"/>
      <c r="D24" s="106"/>
      <c r="E24" s="106"/>
      <c r="F24" s="106"/>
      <c r="G24" s="163"/>
      <c r="H24" s="106"/>
      <c r="I24" s="163"/>
      <c r="J24" s="106"/>
      <c r="K24" s="106"/>
      <c r="L24" s="106"/>
      <c r="M24" s="106"/>
      <c r="N24" s="106"/>
      <c r="O24" s="106"/>
      <c r="P24" s="106"/>
      <c r="Q24" s="106"/>
      <c r="R24" s="109"/>
      <c r="S24" s="169"/>
      <c r="T24" s="169"/>
      <c r="U24" s="224"/>
      <c r="V24" s="118"/>
      <c r="W24" s="118"/>
      <c r="X24" s="151"/>
      <c r="Y24" s="151"/>
      <c r="Z24" s="153"/>
      <c r="AA24" s="155"/>
      <c r="AB24" s="140"/>
      <c r="AC24" s="138"/>
      <c r="AD24" s="140"/>
      <c r="AE24" s="20" t="s">
        <v>121</v>
      </c>
      <c r="AF24" s="24" t="s">
        <v>168</v>
      </c>
      <c r="AG24" s="24">
        <v>3</v>
      </c>
      <c r="AH24" s="24">
        <v>0.4</v>
      </c>
      <c r="AI24" s="56">
        <f t="shared" si="0"/>
        <v>0.13333333333333333</v>
      </c>
      <c r="AJ24" s="58"/>
      <c r="AK24" s="58"/>
      <c r="AL24" s="58"/>
      <c r="AM24" s="58"/>
      <c r="AN24" s="58"/>
      <c r="AO24" s="40">
        <v>0.2</v>
      </c>
      <c r="AP24" s="21">
        <v>44958</v>
      </c>
      <c r="AQ24" s="22">
        <v>45291</v>
      </c>
      <c r="AR24" s="23">
        <f t="shared" si="3"/>
        <v>333</v>
      </c>
      <c r="AS24" s="142"/>
      <c r="AT24" s="134"/>
      <c r="AU24" s="134"/>
      <c r="AV24" s="134"/>
      <c r="AW24" s="106"/>
      <c r="AX24" s="136"/>
      <c r="AY24" s="106"/>
      <c r="AZ24" s="106"/>
      <c r="BA24" s="106"/>
      <c r="BB24" s="106"/>
      <c r="BC24" s="106"/>
      <c r="BD24" s="106"/>
      <c r="BE24" s="106"/>
      <c r="BF24" s="106"/>
      <c r="BG24" s="106"/>
      <c r="BH24" s="145"/>
      <c r="BI24" s="20" t="s">
        <v>198</v>
      </c>
      <c r="BJ24" s="128"/>
      <c r="BK24" s="131"/>
    </row>
    <row r="25" spans="1:63" s="4" customFormat="1" ht="75.75" customHeight="1" thickBot="1" x14ac:dyDescent="0.3">
      <c r="A25" s="51"/>
      <c r="B25" s="46"/>
      <c r="C25" s="46"/>
      <c r="D25" s="46"/>
      <c r="E25" s="46"/>
      <c r="F25" s="46"/>
      <c r="G25" s="52"/>
      <c r="H25" s="46"/>
      <c r="I25" s="52"/>
      <c r="J25" s="46"/>
      <c r="K25" s="46"/>
      <c r="L25" s="46"/>
      <c r="M25" s="46"/>
      <c r="N25" s="46"/>
      <c r="O25" s="94" t="s">
        <v>225</v>
      </c>
      <c r="P25" s="95"/>
      <c r="Q25" s="95"/>
      <c r="R25" s="95"/>
      <c r="S25" s="95"/>
      <c r="T25" s="95"/>
      <c r="U25" s="96"/>
      <c r="V25" s="55">
        <f>+V20</f>
        <v>0.25</v>
      </c>
      <c r="W25" s="55">
        <f>+W20</f>
        <v>0.8125</v>
      </c>
      <c r="X25" s="49"/>
      <c r="Y25" s="49"/>
      <c r="Z25" s="77"/>
      <c r="AA25" s="78"/>
      <c r="AB25" s="78"/>
      <c r="AC25" s="78"/>
      <c r="AD25" s="97" t="s">
        <v>224</v>
      </c>
      <c r="AE25" s="98"/>
      <c r="AF25" s="98"/>
      <c r="AG25" s="98"/>
      <c r="AH25" s="99"/>
      <c r="AI25" s="73">
        <f>(AI20+AI21+AI22+AI23+AI24)/5</f>
        <v>0.12999999999999998</v>
      </c>
      <c r="AJ25" s="100" t="s">
        <v>226</v>
      </c>
      <c r="AK25" s="101"/>
      <c r="AL25" s="79">
        <v>1500000000</v>
      </c>
      <c r="AM25" s="79">
        <v>74900000</v>
      </c>
      <c r="AN25" s="58">
        <v>4.9933333333333337E-2</v>
      </c>
      <c r="AO25" s="52"/>
      <c r="AP25" s="70"/>
      <c r="AQ25" s="71"/>
      <c r="AR25" s="72"/>
      <c r="AS25" s="50"/>
      <c r="AT25" s="46"/>
      <c r="AU25" s="46"/>
      <c r="AV25" s="46"/>
      <c r="AW25" s="46"/>
      <c r="AX25" s="47"/>
      <c r="AY25" s="46"/>
      <c r="AZ25" s="46"/>
      <c r="BA25" s="46"/>
      <c r="BB25" s="46"/>
      <c r="BC25" s="46"/>
      <c r="BD25" s="46"/>
      <c r="BE25" s="46"/>
      <c r="BF25" s="46"/>
      <c r="BG25" s="46"/>
      <c r="BH25" s="45"/>
      <c r="BI25" s="44"/>
      <c r="BJ25" s="128"/>
      <c r="BK25" s="131"/>
    </row>
    <row r="26" spans="1:63" s="4" customFormat="1" ht="65.25" customHeight="1" thickBot="1" x14ac:dyDescent="0.3">
      <c r="A26" s="160" t="s">
        <v>164</v>
      </c>
      <c r="B26" s="104" t="s">
        <v>67</v>
      </c>
      <c r="C26" s="104" t="s">
        <v>68</v>
      </c>
      <c r="D26" s="104" t="s">
        <v>70</v>
      </c>
      <c r="E26" s="104">
        <v>0</v>
      </c>
      <c r="F26" s="104" t="s">
        <v>71</v>
      </c>
      <c r="G26" s="162">
        <v>1</v>
      </c>
      <c r="H26" s="104" t="s">
        <v>72</v>
      </c>
      <c r="I26" s="162">
        <v>0.25</v>
      </c>
      <c r="J26" s="104" t="s">
        <v>124</v>
      </c>
      <c r="K26" s="104" t="s">
        <v>125</v>
      </c>
      <c r="L26" s="104" t="s">
        <v>74</v>
      </c>
      <c r="M26" s="104" t="s">
        <v>126</v>
      </c>
      <c r="N26" s="104" t="s">
        <v>127</v>
      </c>
      <c r="O26" s="104"/>
      <c r="P26" s="104" t="s">
        <v>76</v>
      </c>
      <c r="Q26" s="104" t="s">
        <v>139</v>
      </c>
      <c r="R26" s="107">
        <v>230437</v>
      </c>
      <c r="S26" s="110">
        <v>2000</v>
      </c>
      <c r="T26" s="113">
        <v>248129</v>
      </c>
      <c r="U26" s="110">
        <v>9082</v>
      </c>
      <c r="V26" s="116">
        <f>100%</f>
        <v>1</v>
      </c>
      <c r="W26" s="116">
        <f>100%</f>
        <v>1</v>
      </c>
      <c r="X26" s="150" t="s">
        <v>175</v>
      </c>
      <c r="Y26" s="150"/>
      <c r="Z26" s="152" t="s">
        <v>78</v>
      </c>
      <c r="AA26" s="154" t="s">
        <v>177</v>
      </c>
      <c r="AB26" s="139" t="s">
        <v>128</v>
      </c>
      <c r="AC26" s="137">
        <v>2021130010242</v>
      </c>
      <c r="AD26" s="139" t="s">
        <v>129</v>
      </c>
      <c r="AE26" s="8" t="s">
        <v>130</v>
      </c>
      <c r="AF26" s="12" t="s">
        <v>156</v>
      </c>
      <c r="AG26" s="12">
        <v>12</v>
      </c>
      <c r="AH26" s="12">
        <v>3</v>
      </c>
      <c r="AI26" s="56">
        <f t="shared" si="0"/>
        <v>0.25</v>
      </c>
      <c r="AJ26" s="56"/>
      <c r="AK26" s="56" t="s">
        <v>220</v>
      </c>
      <c r="AL26" s="60">
        <v>150000000</v>
      </c>
      <c r="AM26" s="60">
        <v>4000000</v>
      </c>
      <c r="AN26" s="56">
        <f>AM26/AL26</f>
        <v>2.6666666666666668E-2</v>
      </c>
      <c r="AO26" s="38">
        <v>0.1</v>
      </c>
      <c r="AP26" s="9">
        <v>44927</v>
      </c>
      <c r="AQ26" s="10">
        <v>45291</v>
      </c>
      <c r="AR26" s="11">
        <f>+AQ26-AP26</f>
        <v>364</v>
      </c>
      <c r="AS26" s="141">
        <v>1024882</v>
      </c>
      <c r="AT26" s="133"/>
      <c r="AU26" s="133" t="s">
        <v>85</v>
      </c>
      <c r="AV26" s="133" t="s">
        <v>86</v>
      </c>
      <c r="AW26" s="104" t="s">
        <v>88</v>
      </c>
      <c r="AX26" s="135">
        <v>150000000</v>
      </c>
      <c r="AY26" s="104" t="s">
        <v>87</v>
      </c>
      <c r="AZ26" s="104" t="s">
        <v>133</v>
      </c>
      <c r="BA26" s="104" t="s">
        <v>134</v>
      </c>
      <c r="BB26" s="217">
        <v>0.1067</v>
      </c>
      <c r="BC26" s="217">
        <v>2.6700000000000002E-2</v>
      </c>
      <c r="BD26" s="12" t="s">
        <v>91</v>
      </c>
      <c r="BE26" s="12" t="s">
        <v>92</v>
      </c>
      <c r="BF26" s="12" t="s">
        <v>95</v>
      </c>
      <c r="BG26" s="12" t="s">
        <v>87</v>
      </c>
      <c r="BH26" s="13">
        <v>44927</v>
      </c>
      <c r="BI26" s="8" t="s">
        <v>199</v>
      </c>
      <c r="BJ26" s="128"/>
      <c r="BK26" s="131"/>
    </row>
    <row r="27" spans="1:63" s="4" customFormat="1" ht="75.75" customHeight="1" thickBot="1" x14ac:dyDescent="0.3">
      <c r="A27" s="165"/>
      <c r="B27" s="105"/>
      <c r="C27" s="105"/>
      <c r="D27" s="105"/>
      <c r="E27" s="105"/>
      <c r="F27" s="105"/>
      <c r="G27" s="166"/>
      <c r="H27" s="105"/>
      <c r="I27" s="166"/>
      <c r="J27" s="105"/>
      <c r="K27" s="105"/>
      <c r="L27" s="105"/>
      <c r="M27" s="105"/>
      <c r="N27" s="105"/>
      <c r="O27" s="105"/>
      <c r="P27" s="105"/>
      <c r="Q27" s="105"/>
      <c r="R27" s="108"/>
      <c r="S27" s="111"/>
      <c r="T27" s="114"/>
      <c r="U27" s="111"/>
      <c r="V27" s="117"/>
      <c r="W27" s="117"/>
      <c r="X27" s="156"/>
      <c r="Y27" s="156"/>
      <c r="Z27" s="157"/>
      <c r="AA27" s="158"/>
      <c r="AB27" s="159"/>
      <c r="AC27" s="149"/>
      <c r="AD27" s="159"/>
      <c r="AE27" s="14" t="s">
        <v>131</v>
      </c>
      <c r="AF27" s="5" t="s">
        <v>169</v>
      </c>
      <c r="AG27" s="5">
        <v>4</v>
      </c>
      <c r="AH27" s="5">
        <v>1</v>
      </c>
      <c r="AI27" s="56">
        <f t="shared" si="0"/>
        <v>0.25</v>
      </c>
      <c r="AJ27" s="57"/>
      <c r="AK27" s="57"/>
      <c r="AL27" s="57"/>
      <c r="AM27" s="57"/>
      <c r="AN27" s="57"/>
      <c r="AO27" s="39">
        <v>0.2</v>
      </c>
      <c r="AP27" s="15">
        <v>44958</v>
      </c>
      <c r="AQ27" s="16">
        <v>45291</v>
      </c>
      <c r="AR27" s="17">
        <f t="shared" ref="AR27:AR29" si="4">+AQ27-AP27</f>
        <v>333</v>
      </c>
      <c r="AS27" s="164"/>
      <c r="AT27" s="147"/>
      <c r="AU27" s="147"/>
      <c r="AV27" s="147"/>
      <c r="AW27" s="105"/>
      <c r="AX27" s="148"/>
      <c r="AY27" s="105"/>
      <c r="AZ27" s="105"/>
      <c r="BA27" s="105"/>
      <c r="BB27" s="105"/>
      <c r="BC27" s="105"/>
      <c r="BD27" s="146" t="s">
        <v>91</v>
      </c>
      <c r="BE27" s="146" t="s">
        <v>135</v>
      </c>
      <c r="BF27" s="146" t="s">
        <v>96</v>
      </c>
      <c r="BG27" s="146" t="s">
        <v>87</v>
      </c>
      <c r="BH27" s="143">
        <v>44986</v>
      </c>
      <c r="BI27" s="14" t="s">
        <v>200</v>
      </c>
      <c r="BJ27" s="128"/>
      <c r="BK27" s="131"/>
    </row>
    <row r="28" spans="1:63" s="4" customFormat="1" ht="76.5" customHeight="1" thickBot="1" x14ac:dyDescent="0.3">
      <c r="A28" s="165"/>
      <c r="B28" s="105"/>
      <c r="C28" s="105"/>
      <c r="D28" s="105"/>
      <c r="E28" s="105"/>
      <c r="F28" s="105"/>
      <c r="G28" s="166"/>
      <c r="H28" s="105"/>
      <c r="I28" s="166"/>
      <c r="J28" s="105"/>
      <c r="K28" s="105"/>
      <c r="L28" s="105"/>
      <c r="M28" s="105"/>
      <c r="N28" s="105"/>
      <c r="O28" s="105"/>
      <c r="P28" s="105"/>
      <c r="Q28" s="105"/>
      <c r="R28" s="108"/>
      <c r="S28" s="111"/>
      <c r="T28" s="114"/>
      <c r="U28" s="111"/>
      <c r="V28" s="117"/>
      <c r="W28" s="117"/>
      <c r="X28" s="156"/>
      <c r="Y28" s="156"/>
      <c r="Z28" s="157"/>
      <c r="AA28" s="158"/>
      <c r="AB28" s="159"/>
      <c r="AC28" s="149"/>
      <c r="AD28" s="159"/>
      <c r="AE28" s="14" t="s">
        <v>132</v>
      </c>
      <c r="AF28" s="5" t="s">
        <v>170</v>
      </c>
      <c r="AG28" s="5">
        <v>3</v>
      </c>
      <c r="AH28" s="5">
        <v>0.2</v>
      </c>
      <c r="AI28" s="56">
        <f t="shared" si="0"/>
        <v>6.6666666666666666E-2</v>
      </c>
      <c r="AJ28" s="57"/>
      <c r="AK28" s="57"/>
      <c r="AL28" s="57"/>
      <c r="AM28" s="57"/>
      <c r="AN28" s="57"/>
      <c r="AO28" s="39">
        <v>0.3</v>
      </c>
      <c r="AP28" s="15">
        <v>44958</v>
      </c>
      <c r="AQ28" s="16">
        <v>45291</v>
      </c>
      <c r="AR28" s="17">
        <f t="shared" si="4"/>
        <v>333</v>
      </c>
      <c r="AS28" s="164"/>
      <c r="AT28" s="147"/>
      <c r="AU28" s="147"/>
      <c r="AV28" s="147"/>
      <c r="AW28" s="105"/>
      <c r="AX28" s="148"/>
      <c r="AY28" s="105"/>
      <c r="AZ28" s="105"/>
      <c r="BA28" s="105"/>
      <c r="BB28" s="105"/>
      <c r="BC28" s="105"/>
      <c r="BD28" s="105"/>
      <c r="BE28" s="105"/>
      <c r="BF28" s="105"/>
      <c r="BG28" s="105"/>
      <c r="BH28" s="144"/>
      <c r="BI28" s="14" t="s">
        <v>201</v>
      </c>
      <c r="BJ28" s="128"/>
      <c r="BK28" s="131"/>
    </row>
    <row r="29" spans="1:63" s="4" customFormat="1" ht="80.25" customHeight="1" thickBot="1" x14ac:dyDescent="0.3">
      <c r="A29" s="161"/>
      <c r="B29" s="106"/>
      <c r="C29" s="106"/>
      <c r="D29" s="106"/>
      <c r="E29" s="106"/>
      <c r="F29" s="106"/>
      <c r="G29" s="163"/>
      <c r="H29" s="106"/>
      <c r="I29" s="163"/>
      <c r="J29" s="106"/>
      <c r="K29" s="106"/>
      <c r="L29" s="106"/>
      <c r="M29" s="106"/>
      <c r="N29" s="106"/>
      <c r="O29" s="106"/>
      <c r="P29" s="106"/>
      <c r="Q29" s="106"/>
      <c r="R29" s="109"/>
      <c r="S29" s="112"/>
      <c r="T29" s="115"/>
      <c r="U29" s="112"/>
      <c r="V29" s="118"/>
      <c r="W29" s="118"/>
      <c r="X29" s="151"/>
      <c r="Y29" s="151"/>
      <c r="Z29" s="153"/>
      <c r="AA29" s="155"/>
      <c r="AB29" s="140"/>
      <c r="AC29" s="138"/>
      <c r="AD29" s="140"/>
      <c r="AE29" s="20" t="s">
        <v>180</v>
      </c>
      <c r="AF29" s="24" t="s">
        <v>168</v>
      </c>
      <c r="AG29" s="24">
        <v>3</v>
      </c>
      <c r="AH29" s="24">
        <v>0.2</v>
      </c>
      <c r="AI29" s="56">
        <f t="shared" si="0"/>
        <v>6.6666666666666666E-2</v>
      </c>
      <c r="AJ29" s="58"/>
      <c r="AK29" s="58"/>
      <c r="AL29" s="58"/>
      <c r="AM29" s="58"/>
      <c r="AN29" s="58"/>
      <c r="AO29" s="40">
        <v>0.4</v>
      </c>
      <c r="AP29" s="21">
        <v>44958</v>
      </c>
      <c r="AQ29" s="22">
        <v>45291</v>
      </c>
      <c r="AR29" s="23">
        <f t="shared" si="4"/>
        <v>333</v>
      </c>
      <c r="AS29" s="142"/>
      <c r="AT29" s="134"/>
      <c r="AU29" s="134"/>
      <c r="AV29" s="134"/>
      <c r="AW29" s="106"/>
      <c r="AX29" s="136"/>
      <c r="AY29" s="106"/>
      <c r="AZ29" s="106"/>
      <c r="BA29" s="106"/>
      <c r="BB29" s="106"/>
      <c r="BC29" s="106"/>
      <c r="BD29" s="106"/>
      <c r="BE29" s="106"/>
      <c r="BF29" s="106"/>
      <c r="BG29" s="106"/>
      <c r="BH29" s="145"/>
      <c r="BI29" s="20" t="s">
        <v>202</v>
      </c>
      <c r="BJ29" s="128"/>
      <c r="BK29" s="131"/>
    </row>
    <row r="30" spans="1:63" s="4" customFormat="1" ht="80.25" customHeight="1" thickBot="1" x14ac:dyDescent="0.3">
      <c r="A30" s="51"/>
      <c r="B30" s="46"/>
      <c r="C30" s="46"/>
      <c r="D30" s="46"/>
      <c r="E30" s="46"/>
      <c r="F30" s="46"/>
      <c r="G30" s="52"/>
      <c r="H30" s="46"/>
      <c r="I30" s="52"/>
      <c r="J30" s="46"/>
      <c r="K30" s="46"/>
      <c r="L30" s="46"/>
      <c r="M30" s="46"/>
      <c r="N30" s="46"/>
      <c r="O30" s="94" t="s">
        <v>225</v>
      </c>
      <c r="P30" s="95"/>
      <c r="Q30" s="95"/>
      <c r="R30" s="95"/>
      <c r="S30" s="95"/>
      <c r="T30" s="95"/>
      <c r="U30" s="96"/>
      <c r="V30" s="55">
        <f>+V26</f>
        <v>1</v>
      </c>
      <c r="W30" s="55">
        <f>+W26</f>
        <v>1</v>
      </c>
      <c r="X30" s="49"/>
      <c r="Y30" s="49"/>
      <c r="Z30" s="77"/>
      <c r="AA30" s="78"/>
      <c r="AB30" s="78"/>
      <c r="AC30" s="78"/>
      <c r="AD30" s="102" t="s">
        <v>224</v>
      </c>
      <c r="AE30" s="102"/>
      <c r="AF30" s="102"/>
      <c r="AG30" s="102"/>
      <c r="AH30" s="103"/>
      <c r="AI30" s="73">
        <f>(AI26+AI27+AI28+AI29)/4</f>
        <v>0.15833333333333333</v>
      </c>
      <c r="AJ30" s="100" t="s">
        <v>226</v>
      </c>
      <c r="AK30" s="101"/>
      <c r="AL30" s="79">
        <v>150000000</v>
      </c>
      <c r="AM30" s="79">
        <v>4000000</v>
      </c>
      <c r="AN30" s="58">
        <v>2.6666666666666668E-2</v>
      </c>
      <c r="AO30" s="52"/>
      <c r="AP30" s="70"/>
      <c r="AQ30" s="71"/>
      <c r="AR30" s="72"/>
      <c r="AS30" s="50"/>
      <c r="AT30" s="46"/>
      <c r="AU30" s="46"/>
      <c r="AV30" s="46"/>
      <c r="AW30" s="46"/>
      <c r="AX30" s="47"/>
      <c r="AY30" s="46"/>
      <c r="AZ30" s="46"/>
      <c r="BA30" s="46"/>
      <c r="BB30" s="46"/>
      <c r="BC30" s="46"/>
      <c r="BD30" s="46"/>
      <c r="BE30" s="46"/>
      <c r="BF30" s="46"/>
      <c r="BG30" s="46"/>
      <c r="BH30" s="45"/>
      <c r="BI30" s="44"/>
      <c r="BJ30" s="128"/>
      <c r="BK30" s="131"/>
    </row>
    <row r="31" spans="1:63" s="4" customFormat="1" ht="51" customHeight="1" thickBot="1" x14ac:dyDescent="0.3">
      <c r="A31" s="160" t="s">
        <v>161</v>
      </c>
      <c r="B31" s="104" t="s">
        <v>67</v>
      </c>
      <c r="C31" s="104" t="s">
        <v>68</v>
      </c>
      <c r="D31" s="104" t="s">
        <v>70</v>
      </c>
      <c r="E31" s="104">
        <v>0</v>
      </c>
      <c r="F31" s="104" t="s">
        <v>71</v>
      </c>
      <c r="G31" s="162">
        <v>1</v>
      </c>
      <c r="H31" s="104" t="s">
        <v>72</v>
      </c>
      <c r="I31" s="162">
        <v>0.25</v>
      </c>
      <c r="J31" s="104" t="s">
        <v>136</v>
      </c>
      <c r="K31" s="104" t="s">
        <v>137</v>
      </c>
      <c r="L31" s="104" t="s">
        <v>74</v>
      </c>
      <c r="M31" s="104" t="s">
        <v>101</v>
      </c>
      <c r="N31" s="104" t="s">
        <v>138</v>
      </c>
      <c r="O31" s="104"/>
      <c r="P31" s="104" t="s">
        <v>76</v>
      </c>
      <c r="Q31" s="104" t="s">
        <v>140</v>
      </c>
      <c r="R31" s="107">
        <v>102837</v>
      </c>
      <c r="S31" s="110">
        <v>8500</v>
      </c>
      <c r="T31" s="110">
        <v>94721</v>
      </c>
      <c r="U31" s="110">
        <v>271</v>
      </c>
      <c r="V31" s="116">
        <f>U31/S31</f>
        <v>3.1882352941176473E-2</v>
      </c>
      <c r="W31" s="116">
        <f>(U31+T31)/(R31)</f>
        <v>0.92371422736952657</v>
      </c>
      <c r="X31" s="150" t="s">
        <v>175</v>
      </c>
      <c r="Y31" s="150"/>
      <c r="Z31" s="152" t="s">
        <v>78</v>
      </c>
      <c r="AA31" s="154" t="s">
        <v>177</v>
      </c>
      <c r="AB31" s="139" t="s">
        <v>141</v>
      </c>
      <c r="AC31" s="137">
        <v>2021130010238</v>
      </c>
      <c r="AD31" s="139" t="s">
        <v>142</v>
      </c>
      <c r="AE31" s="8" t="s">
        <v>106</v>
      </c>
      <c r="AF31" s="12" t="s">
        <v>156</v>
      </c>
      <c r="AG31" s="12">
        <v>12</v>
      </c>
      <c r="AH31" s="12">
        <v>3</v>
      </c>
      <c r="AI31" s="56">
        <f t="shared" si="0"/>
        <v>0.25</v>
      </c>
      <c r="AJ31" s="56"/>
      <c r="AK31" s="56" t="s">
        <v>221</v>
      </c>
      <c r="AL31" s="60">
        <v>620000000</v>
      </c>
      <c r="AM31" s="60">
        <v>22400000</v>
      </c>
      <c r="AN31" s="56">
        <f>AM31/AL31</f>
        <v>3.612903225806452E-2</v>
      </c>
      <c r="AO31" s="38">
        <v>0.2</v>
      </c>
      <c r="AP31" s="9">
        <v>44927</v>
      </c>
      <c r="AQ31" s="10">
        <v>45291</v>
      </c>
      <c r="AR31" s="11">
        <f>+AQ31-AP31</f>
        <v>364</v>
      </c>
      <c r="AS31" s="141">
        <v>1000</v>
      </c>
      <c r="AT31" s="133"/>
      <c r="AU31" s="133" t="s">
        <v>85</v>
      </c>
      <c r="AV31" s="133" t="s">
        <v>86</v>
      </c>
      <c r="AW31" s="104" t="s">
        <v>88</v>
      </c>
      <c r="AX31" s="135">
        <v>620000000</v>
      </c>
      <c r="AY31" s="104" t="s">
        <v>87</v>
      </c>
      <c r="AZ31" s="104" t="s">
        <v>146</v>
      </c>
      <c r="BA31" s="104" t="s">
        <v>147</v>
      </c>
      <c r="BB31" s="217">
        <v>0.21240000000000001</v>
      </c>
      <c r="BC31" s="217">
        <v>3.61E-2</v>
      </c>
      <c r="BD31" s="12" t="s">
        <v>91</v>
      </c>
      <c r="BE31" s="12" t="s">
        <v>92</v>
      </c>
      <c r="BF31" s="12" t="s">
        <v>95</v>
      </c>
      <c r="BG31" s="12" t="s">
        <v>87</v>
      </c>
      <c r="BH31" s="13">
        <v>44927</v>
      </c>
      <c r="BI31" s="8" t="s">
        <v>193</v>
      </c>
      <c r="BJ31" s="128"/>
      <c r="BK31" s="131"/>
    </row>
    <row r="32" spans="1:63" s="4" customFormat="1" ht="105" customHeight="1" thickBot="1" x14ac:dyDescent="0.3">
      <c r="A32" s="165"/>
      <c r="B32" s="105"/>
      <c r="C32" s="105"/>
      <c r="D32" s="105"/>
      <c r="E32" s="105"/>
      <c r="F32" s="105"/>
      <c r="G32" s="166"/>
      <c r="H32" s="105"/>
      <c r="I32" s="166"/>
      <c r="J32" s="105"/>
      <c r="K32" s="105"/>
      <c r="L32" s="105"/>
      <c r="M32" s="105"/>
      <c r="N32" s="105"/>
      <c r="O32" s="105"/>
      <c r="P32" s="105"/>
      <c r="Q32" s="105"/>
      <c r="R32" s="108"/>
      <c r="S32" s="111"/>
      <c r="T32" s="111"/>
      <c r="U32" s="111"/>
      <c r="V32" s="117"/>
      <c r="W32" s="117"/>
      <c r="X32" s="156"/>
      <c r="Y32" s="156"/>
      <c r="Z32" s="157"/>
      <c r="AA32" s="158"/>
      <c r="AB32" s="159"/>
      <c r="AC32" s="149"/>
      <c r="AD32" s="159"/>
      <c r="AE32" s="14" t="s">
        <v>143</v>
      </c>
      <c r="AF32" s="5" t="s">
        <v>162</v>
      </c>
      <c r="AG32" s="5">
        <v>1</v>
      </c>
      <c r="AH32" s="5">
        <v>0</v>
      </c>
      <c r="AI32" s="56">
        <f t="shared" si="0"/>
        <v>0</v>
      </c>
      <c r="AJ32" s="57"/>
      <c r="AK32" s="57"/>
      <c r="AL32" s="57"/>
      <c r="AM32" s="57"/>
      <c r="AN32" s="57"/>
      <c r="AO32" s="39">
        <v>0.3</v>
      </c>
      <c r="AP32" s="15">
        <v>44986</v>
      </c>
      <c r="AQ32" s="16">
        <v>45291</v>
      </c>
      <c r="AR32" s="17">
        <f t="shared" ref="AR32:AR34" si="5">+AQ32-AP32</f>
        <v>305</v>
      </c>
      <c r="AS32" s="164"/>
      <c r="AT32" s="147"/>
      <c r="AU32" s="147"/>
      <c r="AV32" s="147"/>
      <c r="AW32" s="105"/>
      <c r="AX32" s="148"/>
      <c r="AY32" s="105"/>
      <c r="AZ32" s="105"/>
      <c r="BA32" s="105"/>
      <c r="BB32" s="105"/>
      <c r="BC32" s="105"/>
      <c r="BD32" s="146" t="s">
        <v>91</v>
      </c>
      <c r="BE32" s="146" t="s">
        <v>93</v>
      </c>
      <c r="BF32" s="146" t="s">
        <v>95</v>
      </c>
      <c r="BG32" s="146" t="s">
        <v>87</v>
      </c>
      <c r="BH32" s="143">
        <v>44986</v>
      </c>
      <c r="BI32" s="14" t="s">
        <v>205</v>
      </c>
      <c r="BJ32" s="128"/>
      <c r="BK32" s="131"/>
    </row>
    <row r="33" spans="1:63" s="4" customFormat="1" ht="65.25" customHeight="1" thickBot="1" x14ac:dyDescent="0.3">
      <c r="A33" s="165"/>
      <c r="B33" s="105"/>
      <c r="C33" s="105"/>
      <c r="D33" s="105"/>
      <c r="E33" s="105"/>
      <c r="F33" s="105"/>
      <c r="G33" s="166"/>
      <c r="H33" s="105"/>
      <c r="I33" s="166"/>
      <c r="J33" s="105"/>
      <c r="K33" s="105"/>
      <c r="L33" s="105"/>
      <c r="M33" s="105"/>
      <c r="N33" s="105"/>
      <c r="O33" s="105"/>
      <c r="P33" s="105"/>
      <c r="Q33" s="105"/>
      <c r="R33" s="108"/>
      <c r="S33" s="111"/>
      <c r="T33" s="111"/>
      <c r="U33" s="111"/>
      <c r="V33" s="117"/>
      <c r="W33" s="117"/>
      <c r="X33" s="156"/>
      <c r="Y33" s="156"/>
      <c r="Z33" s="157"/>
      <c r="AA33" s="158"/>
      <c r="AB33" s="159"/>
      <c r="AC33" s="149"/>
      <c r="AD33" s="159"/>
      <c r="AE33" s="14" t="s">
        <v>144</v>
      </c>
      <c r="AF33" s="5" t="s">
        <v>157</v>
      </c>
      <c r="AG33" s="5">
        <v>1</v>
      </c>
      <c r="AH33" s="5">
        <v>0</v>
      </c>
      <c r="AI33" s="56">
        <f t="shared" si="0"/>
        <v>0</v>
      </c>
      <c r="AJ33" s="57"/>
      <c r="AK33" s="57"/>
      <c r="AL33" s="57"/>
      <c r="AM33" s="57"/>
      <c r="AN33" s="57"/>
      <c r="AO33" s="39">
        <v>0.2</v>
      </c>
      <c r="AP33" s="15">
        <v>44986</v>
      </c>
      <c r="AQ33" s="16">
        <v>45291</v>
      </c>
      <c r="AR33" s="17">
        <f t="shared" si="5"/>
        <v>305</v>
      </c>
      <c r="AS33" s="164"/>
      <c r="AT33" s="147"/>
      <c r="AU33" s="147"/>
      <c r="AV33" s="147"/>
      <c r="AW33" s="105"/>
      <c r="AX33" s="148"/>
      <c r="AY33" s="105"/>
      <c r="AZ33" s="105"/>
      <c r="BA33" s="105"/>
      <c r="BB33" s="105"/>
      <c r="BC33" s="105"/>
      <c r="BD33" s="105"/>
      <c r="BE33" s="105"/>
      <c r="BF33" s="105"/>
      <c r="BG33" s="105"/>
      <c r="BH33" s="144"/>
      <c r="BI33" s="14" t="s">
        <v>203</v>
      </c>
      <c r="BJ33" s="128"/>
      <c r="BK33" s="131"/>
    </row>
    <row r="34" spans="1:63" s="4" customFormat="1" ht="54" customHeight="1" thickBot="1" x14ac:dyDescent="0.3">
      <c r="A34" s="161"/>
      <c r="B34" s="106"/>
      <c r="C34" s="106"/>
      <c r="D34" s="106"/>
      <c r="E34" s="106"/>
      <c r="F34" s="106"/>
      <c r="G34" s="163"/>
      <c r="H34" s="106"/>
      <c r="I34" s="163"/>
      <c r="J34" s="106"/>
      <c r="K34" s="106"/>
      <c r="L34" s="106"/>
      <c r="M34" s="106"/>
      <c r="N34" s="106"/>
      <c r="O34" s="106"/>
      <c r="P34" s="106"/>
      <c r="Q34" s="106"/>
      <c r="R34" s="109"/>
      <c r="S34" s="112"/>
      <c r="T34" s="112"/>
      <c r="U34" s="112"/>
      <c r="V34" s="118"/>
      <c r="W34" s="118"/>
      <c r="X34" s="151"/>
      <c r="Y34" s="151"/>
      <c r="Z34" s="153"/>
      <c r="AA34" s="155"/>
      <c r="AB34" s="140"/>
      <c r="AC34" s="138"/>
      <c r="AD34" s="140"/>
      <c r="AE34" s="20" t="s">
        <v>145</v>
      </c>
      <c r="AF34" s="24" t="s">
        <v>163</v>
      </c>
      <c r="AG34" s="24">
        <v>3</v>
      </c>
      <c r="AH34" s="24">
        <v>0</v>
      </c>
      <c r="AI34" s="56">
        <f t="shared" si="0"/>
        <v>0</v>
      </c>
      <c r="AJ34" s="58"/>
      <c r="AK34" s="58"/>
      <c r="AL34" s="58"/>
      <c r="AM34" s="58"/>
      <c r="AN34" s="58"/>
      <c r="AO34" s="40">
        <v>0.3</v>
      </c>
      <c r="AP34" s="21">
        <v>44986</v>
      </c>
      <c r="AQ34" s="22">
        <v>45291</v>
      </c>
      <c r="AR34" s="23">
        <f t="shared" si="5"/>
        <v>305</v>
      </c>
      <c r="AS34" s="142"/>
      <c r="AT34" s="134"/>
      <c r="AU34" s="134"/>
      <c r="AV34" s="134"/>
      <c r="AW34" s="106"/>
      <c r="AX34" s="136"/>
      <c r="AY34" s="106"/>
      <c r="AZ34" s="106"/>
      <c r="BA34" s="106"/>
      <c r="BB34" s="106"/>
      <c r="BC34" s="106"/>
      <c r="BD34" s="106"/>
      <c r="BE34" s="106"/>
      <c r="BF34" s="106"/>
      <c r="BG34" s="106"/>
      <c r="BH34" s="145"/>
      <c r="BI34" s="20" t="s">
        <v>204</v>
      </c>
      <c r="BJ34" s="128"/>
      <c r="BK34" s="131"/>
    </row>
    <row r="35" spans="1:63" s="4" customFormat="1" ht="69" customHeight="1" thickBot="1" x14ac:dyDescent="0.3">
      <c r="A35" s="51"/>
      <c r="B35" s="46"/>
      <c r="C35" s="46"/>
      <c r="D35" s="46"/>
      <c r="E35" s="46"/>
      <c r="F35" s="46"/>
      <c r="G35" s="52"/>
      <c r="H35" s="46"/>
      <c r="I35" s="52"/>
      <c r="J35" s="46"/>
      <c r="K35" s="46"/>
      <c r="L35" s="46"/>
      <c r="M35" s="46"/>
      <c r="N35" s="46"/>
      <c r="O35" s="94" t="s">
        <v>225</v>
      </c>
      <c r="P35" s="95"/>
      <c r="Q35" s="95"/>
      <c r="R35" s="95"/>
      <c r="S35" s="95"/>
      <c r="T35" s="95"/>
      <c r="U35" s="96"/>
      <c r="V35" s="81">
        <f>+V31</f>
        <v>3.1882352941176473E-2</v>
      </c>
      <c r="W35" s="81">
        <f>+W31</f>
        <v>0.92371422736952657</v>
      </c>
      <c r="X35" s="49"/>
      <c r="Y35" s="49"/>
      <c r="Z35" s="77"/>
      <c r="AA35" s="78"/>
      <c r="AB35" s="78"/>
      <c r="AC35" s="78"/>
      <c r="AD35" s="102" t="s">
        <v>224</v>
      </c>
      <c r="AE35" s="102"/>
      <c r="AF35" s="102"/>
      <c r="AG35" s="102"/>
      <c r="AH35" s="103"/>
      <c r="AI35" s="73">
        <f>(AI31+AI32+AI33+AI34)/4</f>
        <v>6.25E-2</v>
      </c>
      <c r="AJ35" s="100" t="s">
        <v>226</v>
      </c>
      <c r="AK35" s="101"/>
      <c r="AL35" s="79">
        <v>620000000</v>
      </c>
      <c r="AM35" s="79">
        <v>22400000</v>
      </c>
      <c r="AN35" s="58">
        <v>3.612903225806452E-2</v>
      </c>
      <c r="AO35" s="52"/>
      <c r="AP35" s="70"/>
      <c r="AQ35" s="71"/>
      <c r="AR35" s="72"/>
      <c r="AS35" s="50"/>
      <c r="AT35" s="46"/>
      <c r="AU35" s="46"/>
      <c r="AV35" s="46"/>
      <c r="AW35" s="46"/>
      <c r="AX35" s="47"/>
      <c r="AY35" s="46"/>
      <c r="AZ35" s="46"/>
      <c r="BA35" s="46"/>
      <c r="BB35" s="46"/>
      <c r="BC35" s="46"/>
      <c r="BD35" s="46"/>
      <c r="BE35" s="46"/>
      <c r="BF35" s="46"/>
      <c r="BG35" s="46"/>
      <c r="BH35" s="45"/>
      <c r="BI35" s="44"/>
      <c r="BJ35" s="128"/>
      <c r="BK35" s="131"/>
    </row>
    <row r="36" spans="1:63" s="4" customFormat="1" ht="106.5" customHeight="1" thickBot="1" x14ac:dyDescent="0.3">
      <c r="A36" s="160" t="s">
        <v>173</v>
      </c>
      <c r="B36" s="104" t="s">
        <v>67</v>
      </c>
      <c r="C36" s="104" t="s">
        <v>68</v>
      </c>
      <c r="D36" s="104" t="s">
        <v>70</v>
      </c>
      <c r="E36" s="104">
        <v>0</v>
      </c>
      <c r="F36" s="104" t="s">
        <v>71</v>
      </c>
      <c r="G36" s="162">
        <v>1</v>
      </c>
      <c r="H36" s="104" t="s">
        <v>72</v>
      </c>
      <c r="I36" s="162">
        <v>0.25</v>
      </c>
      <c r="J36" s="104" t="s">
        <v>181</v>
      </c>
      <c r="K36" s="104" t="s">
        <v>148</v>
      </c>
      <c r="L36" s="104" t="s">
        <v>72</v>
      </c>
      <c r="M36" s="104" t="s">
        <v>101</v>
      </c>
      <c r="N36" s="104" t="s">
        <v>149</v>
      </c>
      <c r="O36" s="104"/>
      <c r="P36" s="104" t="s">
        <v>76</v>
      </c>
      <c r="Q36" s="104" t="s">
        <v>140</v>
      </c>
      <c r="R36" s="107">
        <v>4</v>
      </c>
      <c r="S36" s="110">
        <v>1</v>
      </c>
      <c r="T36" s="110">
        <v>3</v>
      </c>
      <c r="U36" s="211">
        <v>0.2</v>
      </c>
      <c r="V36" s="116">
        <f>U36/S36</f>
        <v>0.2</v>
      </c>
      <c r="W36" s="116">
        <f>(U36+T36)/(R36)</f>
        <v>0.8</v>
      </c>
      <c r="X36" s="150" t="s">
        <v>175</v>
      </c>
      <c r="Y36" s="150"/>
      <c r="Z36" s="152" t="s">
        <v>78</v>
      </c>
      <c r="AA36" s="154" t="s">
        <v>177</v>
      </c>
      <c r="AB36" s="139" t="s">
        <v>150</v>
      </c>
      <c r="AC36" s="137">
        <v>2021130010241</v>
      </c>
      <c r="AD36" s="139" t="s">
        <v>151</v>
      </c>
      <c r="AE36" s="8" t="s">
        <v>106</v>
      </c>
      <c r="AF36" s="12" t="s">
        <v>156</v>
      </c>
      <c r="AG36" s="12">
        <v>12</v>
      </c>
      <c r="AH36" s="12">
        <v>3</v>
      </c>
      <c r="AI36" s="56">
        <f t="shared" si="0"/>
        <v>0.25</v>
      </c>
      <c r="AJ36" s="56"/>
      <c r="AK36" s="56" t="s">
        <v>222</v>
      </c>
      <c r="AL36" s="60">
        <v>100000000</v>
      </c>
      <c r="AM36" s="60">
        <v>4400000</v>
      </c>
      <c r="AN36" s="56">
        <f>AM36/AL36</f>
        <v>4.3999999999999997E-2</v>
      </c>
      <c r="AO36" s="38">
        <v>0.3</v>
      </c>
      <c r="AP36" s="9">
        <v>44927</v>
      </c>
      <c r="AQ36" s="10">
        <v>45291</v>
      </c>
      <c r="AR36" s="11">
        <f>+AQ36-AP36</f>
        <v>364</v>
      </c>
      <c r="AS36" s="141">
        <v>2000</v>
      </c>
      <c r="AT36" s="133"/>
      <c r="AU36" s="133" t="s">
        <v>85</v>
      </c>
      <c r="AV36" s="133" t="s">
        <v>86</v>
      </c>
      <c r="AW36" s="104" t="s">
        <v>88</v>
      </c>
      <c r="AX36" s="135">
        <v>100000000</v>
      </c>
      <c r="AY36" s="104" t="s">
        <v>87</v>
      </c>
      <c r="AZ36" s="104" t="s">
        <v>153</v>
      </c>
      <c r="BA36" s="104" t="s">
        <v>154</v>
      </c>
      <c r="BB36" s="217">
        <v>0.17599999999999999</v>
      </c>
      <c r="BC36" s="217">
        <v>2.1999999999999999E-2</v>
      </c>
      <c r="BD36" s="12" t="s">
        <v>91</v>
      </c>
      <c r="BE36" s="12" t="s">
        <v>92</v>
      </c>
      <c r="BF36" s="12" t="s">
        <v>95</v>
      </c>
      <c r="BG36" s="12" t="s">
        <v>87</v>
      </c>
      <c r="BH36" s="13">
        <v>44927</v>
      </c>
      <c r="BI36" s="8" t="s">
        <v>206</v>
      </c>
      <c r="BJ36" s="128"/>
      <c r="BK36" s="131"/>
    </row>
    <row r="37" spans="1:63" s="4" customFormat="1" ht="83.25" customHeight="1" thickBot="1" x14ac:dyDescent="0.3">
      <c r="A37" s="161"/>
      <c r="B37" s="106"/>
      <c r="C37" s="106"/>
      <c r="D37" s="106"/>
      <c r="E37" s="106"/>
      <c r="F37" s="106"/>
      <c r="G37" s="163"/>
      <c r="H37" s="106"/>
      <c r="I37" s="163"/>
      <c r="J37" s="106"/>
      <c r="K37" s="106"/>
      <c r="L37" s="106"/>
      <c r="M37" s="106"/>
      <c r="N37" s="106"/>
      <c r="O37" s="106"/>
      <c r="P37" s="106"/>
      <c r="Q37" s="106"/>
      <c r="R37" s="109"/>
      <c r="S37" s="112"/>
      <c r="T37" s="112"/>
      <c r="U37" s="212"/>
      <c r="V37" s="118"/>
      <c r="W37" s="118"/>
      <c r="X37" s="151"/>
      <c r="Y37" s="151"/>
      <c r="Z37" s="153"/>
      <c r="AA37" s="155"/>
      <c r="AB37" s="140"/>
      <c r="AC37" s="138"/>
      <c r="AD37" s="140"/>
      <c r="AE37" s="20" t="s">
        <v>152</v>
      </c>
      <c r="AF37" s="24" t="s">
        <v>174</v>
      </c>
      <c r="AG37" s="24">
        <v>1</v>
      </c>
      <c r="AH37" s="24">
        <v>0.2</v>
      </c>
      <c r="AI37" s="56">
        <f t="shared" si="0"/>
        <v>0.2</v>
      </c>
      <c r="AJ37" s="58"/>
      <c r="AK37" s="58"/>
      <c r="AL37" s="58"/>
      <c r="AM37" s="58"/>
      <c r="AN37" s="58"/>
      <c r="AO37" s="40">
        <v>0.7</v>
      </c>
      <c r="AP37" s="21">
        <v>44958</v>
      </c>
      <c r="AQ37" s="22">
        <v>45291</v>
      </c>
      <c r="AR37" s="23">
        <f t="shared" ref="AR37" si="6">+AQ37-AP37</f>
        <v>333</v>
      </c>
      <c r="AS37" s="142"/>
      <c r="AT37" s="134"/>
      <c r="AU37" s="134"/>
      <c r="AV37" s="134"/>
      <c r="AW37" s="106"/>
      <c r="AX37" s="136"/>
      <c r="AY37" s="106"/>
      <c r="AZ37" s="106"/>
      <c r="BA37" s="106"/>
      <c r="BB37" s="106"/>
      <c r="BC37" s="106"/>
      <c r="BD37" s="19" t="s">
        <v>91</v>
      </c>
      <c r="BE37" s="19" t="s">
        <v>93</v>
      </c>
      <c r="BF37" s="19" t="s">
        <v>95</v>
      </c>
      <c r="BG37" s="19" t="s">
        <v>87</v>
      </c>
      <c r="BH37" s="26">
        <v>44986</v>
      </c>
      <c r="BI37" s="20" t="s">
        <v>207</v>
      </c>
      <c r="BJ37" s="129"/>
      <c r="BK37" s="132"/>
    </row>
    <row r="38" spans="1:63" s="4" customFormat="1" ht="36" customHeight="1" thickBot="1" x14ac:dyDescent="0.3">
      <c r="O38" s="125" t="s">
        <v>225</v>
      </c>
      <c r="P38" s="126"/>
      <c r="Q38" s="126"/>
      <c r="R38" s="126"/>
      <c r="S38" s="126"/>
      <c r="T38" s="126"/>
      <c r="U38" s="126"/>
      <c r="V38" s="80">
        <f>+V36</f>
        <v>0.2</v>
      </c>
      <c r="W38" s="80">
        <f>+W36</f>
        <v>0.8</v>
      </c>
      <c r="X38" s="2"/>
      <c r="Y38" s="2"/>
      <c r="Z38" s="77"/>
      <c r="AA38" s="78"/>
      <c r="AB38" s="78"/>
      <c r="AC38" s="78"/>
      <c r="AD38" s="84" t="s">
        <v>224</v>
      </c>
      <c r="AE38" s="84"/>
      <c r="AF38" s="84"/>
      <c r="AG38" s="84"/>
      <c r="AH38" s="85"/>
      <c r="AI38" s="56">
        <f>(AI36+AI37)/2</f>
        <v>0.22500000000000001</v>
      </c>
      <c r="AJ38" s="86" t="s">
        <v>226</v>
      </c>
      <c r="AK38" s="87"/>
      <c r="AL38" s="61">
        <v>100000000</v>
      </c>
      <c r="AM38" s="61">
        <v>4400000</v>
      </c>
      <c r="AN38" s="59">
        <v>4.3999999999999997E-2</v>
      </c>
      <c r="AP38" s="30"/>
    </row>
    <row r="39" spans="1:63" s="4" customFormat="1" ht="15" thickBot="1" x14ac:dyDescent="0.3">
      <c r="S39" s="2"/>
      <c r="T39" s="27"/>
      <c r="U39" s="27"/>
      <c r="V39" s="27"/>
      <c r="W39" s="27"/>
      <c r="X39" s="2"/>
      <c r="Y39" s="2"/>
      <c r="Z39" s="6"/>
      <c r="AA39" s="28"/>
      <c r="AB39" s="28"/>
      <c r="AC39" s="28"/>
      <c r="AD39" s="28"/>
      <c r="AE39" s="29"/>
      <c r="AI39" s="56"/>
      <c r="AJ39" s="59"/>
      <c r="AK39" s="59"/>
      <c r="AL39" s="59"/>
      <c r="AM39" s="59"/>
      <c r="AN39" s="59"/>
      <c r="AP39" s="30"/>
    </row>
    <row r="40" spans="1:63" s="4" customFormat="1" ht="15" thickBot="1" x14ac:dyDescent="0.3">
      <c r="S40" s="2"/>
      <c r="T40" s="27"/>
      <c r="U40" s="27"/>
      <c r="V40" s="27"/>
      <c r="W40" s="27"/>
      <c r="X40" s="2"/>
      <c r="Y40" s="2"/>
      <c r="Z40" s="6"/>
      <c r="AA40" s="28"/>
      <c r="AB40" s="28"/>
      <c r="AC40" s="28"/>
      <c r="AD40" s="28"/>
      <c r="AE40" s="29"/>
      <c r="AI40" s="56"/>
      <c r="AJ40" s="59"/>
      <c r="AK40" s="59"/>
      <c r="AL40" s="59"/>
      <c r="AM40" s="59"/>
      <c r="AN40" s="59"/>
      <c r="AP40" s="30"/>
    </row>
    <row r="41" spans="1:63" s="4" customFormat="1" ht="43.5" customHeight="1" x14ac:dyDescent="0.25">
      <c r="S41" s="2"/>
      <c r="T41" s="27"/>
      <c r="U41" s="88" t="s">
        <v>227</v>
      </c>
      <c r="V41" s="89">
        <f>SUM(V14+V19+V25+V30+V35+V38)/(6)</f>
        <v>0.29718483140919921</v>
      </c>
      <c r="W41" s="89">
        <f>SUM(W14+W19+W25+W30+W35+W38)/(6)</f>
        <v>0.92270237122825438</v>
      </c>
      <c r="X41" s="2"/>
      <c r="Y41" s="2"/>
      <c r="Z41" s="6"/>
      <c r="AA41" s="28"/>
      <c r="AB41" s="28"/>
      <c r="AC41" s="28"/>
      <c r="AD41" s="28"/>
      <c r="AE41" s="29"/>
      <c r="AH41" s="90" t="s">
        <v>228</v>
      </c>
      <c r="AI41" s="91">
        <f>SUM(AI14+AI19+AI25+AI30+AI35+AI38)/(6)</f>
        <v>0.12544444444444444</v>
      </c>
      <c r="AJ41" s="86" t="s">
        <v>229</v>
      </c>
      <c r="AK41" s="87"/>
      <c r="AL41" s="82">
        <f>SUM(AL14+AL19+AL25+AL30+AL35+AL38)</f>
        <v>2770000000</v>
      </c>
      <c r="AM41" s="82">
        <f>SUM(AM14+AM19+AM25+AM30+AM35+AM38)</f>
        <v>124800000</v>
      </c>
      <c r="AN41" s="83">
        <f>AM41/AL41</f>
        <v>4.505415162454874E-2</v>
      </c>
      <c r="AP41" s="30"/>
    </row>
    <row r="42" spans="1:63" s="4" customFormat="1" ht="15" customHeight="1" x14ac:dyDescent="0.25">
      <c r="S42" s="2"/>
      <c r="T42" s="27"/>
      <c r="U42" s="88"/>
      <c r="V42" s="89"/>
      <c r="W42" s="89"/>
      <c r="X42" s="2"/>
      <c r="Y42" s="2"/>
      <c r="Z42" s="6"/>
      <c r="AA42" s="28"/>
      <c r="AB42" s="28"/>
      <c r="AC42" s="28"/>
      <c r="AD42" s="28"/>
      <c r="AE42" s="29"/>
      <c r="AH42" s="90"/>
      <c r="AI42" s="92"/>
      <c r="AJ42" s="86"/>
      <c r="AK42" s="87"/>
      <c r="AL42" s="82"/>
      <c r="AM42" s="82"/>
      <c r="AN42" s="83"/>
      <c r="AP42" s="30"/>
    </row>
    <row r="43" spans="1:63" s="4" customFormat="1" ht="15" customHeight="1" x14ac:dyDescent="0.25">
      <c r="S43" s="2"/>
      <c r="T43" s="27"/>
      <c r="U43" s="88"/>
      <c r="V43" s="89"/>
      <c r="W43" s="89"/>
      <c r="X43" s="2"/>
      <c r="Y43" s="2"/>
      <c r="Z43" s="6"/>
      <c r="AA43" s="28"/>
      <c r="AB43" s="28"/>
      <c r="AC43" s="28"/>
      <c r="AD43" s="28"/>
      <c r="AE43" s="29"/>
      <c r="AH43" s="90"/>
      <c r="AI43" s="92"/>
      <c r="AJ43" s="86"/>
      <c r="AK43" s="87"/>
      <c r="AL43" s="82"/>
      <c r="AM43" s="82"/>
      <c r="AN43" s="83"/>
      <c r="AP43" s="30"/>
    </row>
    <row r="44" spans="1:63" s="4" customFormat="1" ht="15.75" customHeight="1" thickBot="1" x14ac:dyDescent="0.3">
      <c r="S44" s="2"/>
      <c r="T44" s="27"/>
      <c r="U44" s="27"/>
      <c r="V44" s="27"/>
      <c r="W44" s="27"/>
      <c r="X44" s="2"/>
      <c r="Y44" s="2"/>
      <c r="Z44" s="6"/>
      <c r="AA44" s="28"/>
      <c r="AB44" s="28"/>
      <c r="AC44" s="28"/>
      <c r="AD44" s="28"/>
      <c r="AE44" s="29"/>
      <c r="AH44" s="90"/>
      <c r="AI44" s="93"/>
      <c r="AJ44" s="86"/>
      <c r="AK44" s="87"/>
      <c r="AL44" s="82"/>
      <c r="AM44" s="82"/>
      <c r="AN44" s="83"/>
      <c r="AP44" s="30"/>
    </row>
    <row r="45" spans="1:63" s="4" customFormat="1" ht="15" thickBot="1" x14ac:dyDescent="0.3">
      <c r="S45" s="2"/>
      <c r="T45" s="27"/>
      <c r="U45" s="27"/>
      <c r="V45" s="27"/>
      <c r="W45" s="27"/>
      <c r="X45" s="2"/>
      <c r="Y45" s="2"/>
      <c r="Z45" s="6"/>
      <c r="AA45" s="28"/>
      <c r="AB45" s="28"/>
      <c r="AC45" s="28"/>
      <c r="AD45" s="28"/>
      <c r="AE45" s="29"/>
      <c r="AI45" s="56"/>
      <c r="AJ45" s="59"/>
      <c r="AK45" s="59"/>
      <c r="AL45" s="59"/>
      <c r="AM45" s="59"/>
      <c r="AN45" s="59"/>
      <c r="AP45" s="30"/>
    </row>
    <row r="46" spans="1:63" s="4" customFormat="1" ht="15" thickBot="1" x14ac:dyDescent="0.3">
      <c r="S46" s="2"/>
      <c r="T46" s="27"/>
      <c r="U46" s="27"/>
      <c r="V46" s="27"/>
      <c r="W46" s="27"/>
      <c r="X46" s="2"/>
      <c r="Y46" s="2"/>
      <c r="Z46" s="6"/>
      <c r="AA46" s="28"/>
      <c r="AB46" s="28"/>
      <c r="AC46" s="28"/>
      <c r="AD46" s="28"/>
      <c r="AE46" s="29"/>
      <c r="AI46" s="56"/>
      <c r="AJ46" s="59"/>
      <c r="AK46" s="59"/>
      <c r="AL46" s="59"/>
      <c r="AM46" s="59"/>
      <c r="AN46" s="59"/>
      <c r="AP46" s="30"/>
    </row>
    <row r="47" spans="1:63" s="4" customFormat="1" ht="15" thickBot="1" x14ac:dyDescent="0.3">
      <c r="S47" s="2"/>
      <c r="T47" s="27"/>
      <c r="U47" s="27"/>
      <c r="V47" s="27"/>
      <c r="W47" s="27"/>
      <c r="X47" s="2"/>
      <c r="Y47" s="2"/>
      <c r="Z47" s="6"/>
      <c r="AA47" s="28"/>
      <c r="AB47" s="28"/>
      <c r="AC47" s="28"/>
      <c r="AD47" s="28"/>
      <c r="AE47" s="29"/>
      <c r="AI47" s="56"/>
      <c r="AJ47" s="59"/>
      <c r="AK47" s="59"/>
      <c r="AL47" s="59"/>
      <c r="AM47" s="59"/>
      <c r="AN47" s="59"/>
      <c r="AP47" s="30"/>
    </row>
    <row r="48" spans="1:63" s="4" customFormat="1" ht="15" thickBot="1" x14ac:dyDescent="0.3">
      <c r="S48" s="2"/>
      <c r="T48" s="27"/>
      <c r="U48" s="27"/>
      <c r="V48" s="27"/>
      <c r="W48" s="27"/>
      <c r="X48" s="2"/>
      <c r="Y48" s="2"/>
      <c r="Z48" s="6"/>
      <c r="AA48" s="28"/>
      <c r="AB48" s="28"/>
      <c r="AC48" s="28"/>
      <c r="AD48" s="28"/>
      <c r="AE48" s="29"/>
      <c r="AI48" s="56"/>
      <c r="AJ48" s="59"/>
      <c r="AK48" s="59"/>
      <c r="AL48" s="59"/>
      <c r="AM48" s="59"/>
      <c r="AN48" s="59"/>
      <c r="AP48" s="30"/>
    </row>
    <row r="49" spans="19:42" s="4" customFormat="1" ht="15" thickBot="1" x14ac:dyDescent="0.3">
      <c r="S49" s="2"/>
      <c r="T49" s="27"/>
      <c r="U49" s="27"/>
      <c r="V49" s="27"/>
      <c r="W49" s="27"/>
      <c r="X49" s="2"/>
      <c r="Y49" s="2"/>
      <c r="Z49" s="6"/>
      <c r="AA49" s="28"/>
      <c r="AB49" s="28"/>
      <c r="AC49" s="28"/>
      <c r="AD49" s="28"/>
      <c r="AE49" s="29"/>
      <c r="AI49" s="56"/>
      <c r="AJ49" s="59"/>
      <c r="AK49" s="59"/>
      <c r="AL49" s="59"/>
      <c r="AM49" s="59"/>
      <c r="AN49" s="59"/>
      <c r="AP49" s="30"/>
    </row>
    <row r="50" spans="19:42" s="4" customFormat="1" ht="15" thickBot="1" x14ac:dyDescent="0.3">
      <c r="S50" s="2"/>
      <c r="T50" s="27"/>
      <c r="U50" s="27"/>
      <c r="V50" s="27"/>
      <c r="W50" s="27"/>
      <c r="X50" s="2"/>
      <c r="Y50" s="2"/>
      <c r="Z50" s="6"/>
      <c r="AA50" s="28"/>
      <c r="AB50" s="28"/>
      <c r="AC50" s="28"/>
      <c r="AD50" s="28"/>
      <c r="AE50" s="29"/>
      <c r="AI50" s="56"/>
      <c r="AJ50" s="59"/>
      <c r="AK50" s="59"/>
      <c r="AL50" s="59"/>
      <c r="AM50" s="59"/>
      <c r="AN50" s="59"/>
      <c r="AP50" s="30"/>
    </row>
    <row r="51" spans="19:42" s="4" customFormat="1" ht="15" thickBot="1" x14ac:dyDescent="0.3">
      <c r="S51" s="2"/>
      <c r="T51" s="27"/>
      <c r="U51" s="27"/>
      <c r="V51" s="27"/>
      <c r="W51" s="27"/>
      <c r="X51" s="2"/>
      <c r="Y51" s="2"/>
      <c r="Z51" s="6"/>
      <c r="AA51" s="28"/>
      <c r="AB51" s="28"/>
      <c r="AC51" s="28"/>
      <c r="AD51" s="28"/>
      <c r="AE51" s="29"/>
      <c r="AI51" s="56"/>
      <c r="AJ51" s="59"/>
      <c r="AK51" s="59"/>
      <c r="AL51" s="59"/>
      <c r="AM51" s="59"/>
      <c r="AN51" s="59"/>
      <c r="AP51" s="30"/>
    </row>
    <row r="52" spans="19:42" s="4" customFormat="1" ht="15" thickBot="1" x14ac:dyDescent="0.3">
      <c r="S52" s="2"/>
      <c r="T52" s="27"/>
      <c r="U52" s="27"/>
      <c r="V52" s="27"/>
      <c r="W52" s="27"/>
      <c r="X52" s="2"/>
      <c r="Y52" s="2"/>
      <c r="Z52" s="6"/>
      <c r="AA52" s="28"/>
      <c r="AB52" s="28"/>
      <c r="AC52" s="28"/>
      <c r="AD52" s="28"/>
      <c r="AE52" s="29"/>
      <c r="AI52" s="56"/>
      <c r="AJ52" s="59"/>
      <c r="AK52" s="59"/>
      <c r="AL52" s="59"/>
      <c r="AM52" s="59"/>
      <c r="AN52" s="59"/>
      <c r="AP52" s="30"/>
    </row>
    <row r="53" spans="19:42" s="4" customFormat="1" ht="15" thickBot="1" x14ac:dyDescent="0.3">
      <c r="S53" s="2"/>
      <c r="T53" s="27"/>
      <c r="U53" s="27"/>
      <c r="V53" s="27"/>
      <c r="W53" s="27"/>
      <c r="X53" s="2"/>
      <c r="Y53" s="2"/>
      <c r="Z53" s="6"/>
      <c r="AA53" s="28"/>
      <c r="AB53" s="28"/>
      <c r="AC53" s="28"/>
      <c r="AD53" s="28"/>
      <c r="AE53" s="29"/>
      <c r="AI53" s="56"/>
      <c r="AJ53" s="59"/>
      <c r="AK53" s="59"/>
      <c r="AL53" s="59"/>
      <c r="AM53" s="59"/>
      <c r="AN53" s="59"/>
      <c r="AP53" s="30"/>
    </row>
    <row r="54" spans="19:42" s="4" customFormat="1" x14ac:dyDescent="0.25">
      <c r="S54" s="2"/>
      <c r="T54" s="27"/>
      <c r="U54" s="27"/>
      <c r="V54" s="27"/>
      <c r="W54" s="27"/>
      <c r="X54" s="2"/>
      <c r="Y54" s="2"/>
      <c r="Z54" s="6"/>
      <c r="AA54" s="28"/>
      <c r="AB54" s="28"/>
      <c r="AC54" s="28"/>
      <c r="AD54" s="28"/>
      <c r="AE54" s="29"/>
      <c r="AI54" s="56"/>
      <c r="AJ54" s="59"/>
      <c r="AK54" s="59"/>
      <c r="AL54" s="59"/>
      <c r="AM54" s="59"/>
      <c r="AN54" s="59"/>
      <c r="AP54" s="30"/>
    </row>
    <row r="55" spans="19:42" s="4" customFormat="1" x14ac:dyDescent="0.25">
      <c r="S55" s="2"/>
      <c r="T55" s="27"/>
      <c r="U55" s="27"/>
      <c r="V55" s="27"/>
      <c r="W55" s="27"/>
      <c r="X55" s="2"/>
      <c r="Y55" s="2"/>
      <c r="Z55" s="6"/>
      <c r="AA55" s="28"/>
      <c r="AB55" s="28"/>
      <c r="AC55" s="28"/>
      <c r="AD55" s="28"/>
      <c r="AE55" s="29"/>
      <c r="AP55" s="30"/>
    </row>
    <row r="56" spans="19:42" s="4" customFormat="1" x14ac:dyDescent="0.25">
      <c r="S56" s="2"/>
      <c r="T56" s="27"/>
      <c r="U56" s="27"/>
      <c r="V56" s="27"/>
      <c r="W56" s="27"/>
      <c r="X56" s="2"/>
      <c r="Y56" s="2"/>
      <c r="Z56" s="6"/>
      <c r="AA56" s="28"/>
      <c r="AB56" s="28"/>
      <c r="AC56" s="28"/>
      <c r="AD56" s="28"/>
      <c r="AE56" s="29"/>
      <c r="AP56" s="30"/>
    </row>
    <row r="57" spans="19:42" s="4" customFormat="1" x14ac:dyDescent="0.25">
      <c r="S57" s="2"/>
      <c r="T57" s="27"/>
      <c r="U57" s="27"/>
      <c r="V57" s="27"/>
      <c r="W57" s="27"/>
      <c r="X57" s="2"/>
      <c r="Y57" s="2"/>
      <c r="Z57" s="6"/>
      <c r="AA57" s="28"/>
      <c r="AB57" s="28"/>
      <c r="AC57" s="28"/>
      <c r="AD57" s="28"/>
      <c r="AE57" s="29"/>
      <c r="AP57" s="30"/>
    </row>
    <row r="58" spans="19:42" s="4" customFormat="1" x14ac:dyDescent="0.25">
      <c r="S58" s="2"/>
      <c r="T58" s="27"/>
      <c r="U58" s="27"/>
      <c r="V58" s="27"/>
      <c r="W58" s="27"/>
      <c r="X58" s="2"/>
      <c r="Y58" s="2"/>
      <c r="Z58" s="6"/>
      <c r="AA58" s="28"/>
      <c r="AB58" s="28"/>
      <c r="AC58" s="28"/>
      <c r="AD58" s="28"/>
      <c r="AE58" s="29"/>
      <c r="AP58" s="30"/>
    </row>
    <row r="59" spans="19:42" s="4" customFormat="1" x14ac:dyDescent="0.25">
      <c r="S59" s="2"/>
      <c r="T59" s="27"/>
      <c r="U59" s="27"/>
      <c r="V59" s="27"/>
      <c r="W59" s="27"/>
      <c r="X59" s="2"/>
      <c r="Y59" s="2"/>
      <c r="Z59" s="6"/>
      <c r="AA59" s="28"/>
      <c r="AB59" s="28"/>
      <c r="AC59" s="28"/>
      <c r="AD59" s="28"/>
      <c r="AE59" s="29"/>
      <c r="AP59" s="30"/>
    </row>
    <row r="60" spans="19:42" s="4" customFormat="1" x14ac:dyDescent="0.25">
      <c r="S60" s="2"/>
      <c r="T60" s="27"/>
      <c r="U60" s="27"/>
      <c r="V60" s="27"/>
      <c r="W60" s="27"/>
      <c r="X60" s="2"/>
      <c r="Y60" s="2"/>
      <c r="Z60" s="6"/>
      <c r="AA60" s="28"/>
      <c r="AB60" s="28"/>
      <c r="AC60" s="28"/>
      <c r="AD60" s="28"/>
      <c r="AE60" s="29"/>
      <c r="AP60" s="30"/>
    </row>
  </sheetData>
  <mergeCells count="362">
    <mergeCell ref="AL7:AL8"/>
    <mergeCell ref="AM7:AM8"/>
    <mergeCell ref="AN7:AN8"/>
    <mergeCell ref="W7:W8"/>
    <mergeCell ref="V9:V13"/>
    <mergeCell ref="V15:V18"/>
    <mergeCell ref="Z9:Z13"/>
    <mergeCell ref="AA9:AA13"/>
    <mergeCell ref="AB9:AB13"/>
    <mergeCell ref="AC9:AC13"/>
    <mergeCell ref="AJ14:AK14"/>
    <mergeCell ref="V36:V37"/>
    <mergeCell ref="W9:W13"/>
    <mergeCell ref="W15:W18"/>
    <mergeCell ref="W20:W24"/>
    <mergeCell ref="W26:W29"/>
    <mergeCell ref="W31:W34"/>
    <mergeCell ref="W36:W37"/>
    <mergeCell ref="AI7:AI8"/>
    <mergeCell ref="AJ7:AJ8"/>
    <mergeCell ref="AB7:AB8"/>
    <mergeCell ref="Z7:Z8"/>
    <mergeCell ref="X15:X18"/>
    <mergeCell ref="Y15:Y18"/>
    <mergeCell ref="Z15:Z18"/>
    <mergeCell ref="AA15:AA18"/>
    <mergeCell ref="AB15:AB18"/>
    <mergeCell ref="AJ19:AK19"/>
    <mergeCell ref="AK7:AK8"/>
    <mergeCell ref="U36:U37"/>
    <mergeCell ref="AH7:AH8"/>
    <mergeCell ref="BB7:BB8"/>
    <mergeCell ref="BC7:BC8"/>
    <mergeCell ref="BB9:BB13"/>
    <mergeCell ref="BC9:BC13"/>
    <mergeCell ref="BB15:BB18"/>
    <mergeCell ref="BC15:BC18"/>
    <mergeCell ref="BB20:BB24"/>
    <mergeCell ref="BC20:BC24"/>
    <mergeCell ref="BB26:BB29"/>
    <mergeCell ref="BC26:BC29"/>
    <mergeCell ref="BB31:BB34"/>
    <mergeCell ref="BC31:BC34"/>
    <mergeCell ref="BB36:BB37"/>
    <mergeCell ref="BC36:BC37"/>
    <mergeCell ref="U7:U8"/>
    <mergeCell ref="U9:U13"/>
    <mergeCell ref="U15:U18"/>
    <mergeCell ref="U20:U24"/>
    <mergeCell ref="BA9:BA13"/>
    <mergeCell ref="AD9:AD13"/>
    <mergeCell ref="V20:V24"/>
    <mergeCell ref="V26:V29"/>
    <mergeCell ref="BJ7:BJ8"/>
    <mergeCell ref="BK7:BK8"/>
    <mergeCell ref="BJ6:BK6"/>
    <mergeCell ref="A7:A8"/>
    <mergeCell ref="X7:X8"/>
    <mergeCell ref="Y7:Y8"/>
    <mergeCell ref="A6:T6"/>
    <mergeCell ref="X6:AA6"/>
    <mergeCell ref="AS6:AW6"/>
    <mergeCell ref="AB6:AR6"/>
    <mergeCell ref="AX6:BI6"/>
    <mergeCell ref="BE7:BE8"/>
    <mergeCell ref="BF7:BF8"/>
    <mergeCell ref="BG7:BG8"/>
    <mergeCell ref="BH7:BH8"/>
    <mergeCell ref="BI7:BI8"/>
    <mergeCell ref="AD7:AD8"/>
    <mergeCell ref="AE7:AE8"/>
    <mergeCell ref="AF7:AF8"/>
    <mergeCell ref="AG7:AG8"/>
    <mergeCell ref="AO7:AO8"/>
    <mergeCell ref="AP7:AP8"/>
    <mergeCell ref="Q7:Q8"/>
    <mergeCell ref="R7:R8"/>
    <mergeCell ref="B5:C5"/>
    <mergeCell ref="D5:BE5"/>
    <mergeCell ref="D1:BD1"/>
    <mergeCell ref="D2:BD2"/>
    <mergeCell ref="D3:BD3"/>
    <mergeCell ref="D4:BD4"/>
    <mergeCell ref="B1:C4"/>
    <mergeCell ref="B7:B8"/>
    <mergeCell ref="C7:C8"/>
    <mergeCell ref="D7:D8"/>
    <mergeCell ref="E7:E8"/>
    <mergeCell ref="F7:F8"/>
    <mergeCell ref="BA7:BA8"/>
    <mergeCell ref="BD7:BD8"/>
    <mergeCell ref="AQ7:AQ8"/>
    <mergeCell ref="AR7:AR8"/>
    <mergeCell ref="AS7:AS8"/>
    <mergeCell ref="AT7:AT8"/>
    <mergeCell ref="AU7:AU8"/>
    <mergeCell ref="AV7:AV8"/>
    <mergeCell ref="AW7:AW8"/>
    <mergeCell ref="AX7:AX8"/>
    <mergeCell ref="AY7:AY8"/>
    <mergeCell ref="AZ7:AZ8"/>
    <mergeCell ref="AC7:AC8"/>
    <mergeCell ref="J7:J8"/>
    <mergeCell ref="K7:K8"/>
    <mergeCell ref="L7:L8"/>
    <mergeCell ref="M7:M8"/>
    <mergeCell ref="N7:N8"/>
    <mergeCell ref="O7:P7"/>
    <mergeCell ref="H7:H8"/>
    <mergeCell ref="AA7:AA8"/>
    <mergeCell ref="M15:M18"/>
    <mergeCell ref="N15:N18"/>
    <mergeCell ref="S7:S8"/>
    <mergeCell ref="O15:O18"/>
    <mergeCell ref="F15:F18"/>
    <mergeCell ref="G15:G18"/>
    <mergeCell ref="H15:H18"/>
    <mergeCell ref="I15:I18"/>
    <mergeCell ref="J15:J18"/>
    <mergeCell ref="K15:K18"/>
    <mergeCell ref="P15:P18"/>
    <mergeCell ref="Q15:Q18"/>
    <mergeCell ref="R15:R18"/>
    <mergeCell ref="S15:S18"/>
    <mergeCell ref="G7:G8"/>
    <mergeCell ref="I7:I8"/>
    <mergeCell ref="A9:A13"/>
    <mergeCell ref="B9:B13"/>
    <mergeCell ref="C9:C13"/>
    <mergeCell ref="D9:D13"/>
    <mergeCell ref="E9:E13"/>
    <mergeCell ref="R9:R13"/>
    <mergeCell ref="S9:S13"/>
    <mergeCell ref="T9:T13"/>
    <mergeCell ref="V7:V8"/>
    <mergeCell ref="F9:F13"/>
    <mergeCell ref="G9:G13"/>
    <mergeCell ref="H9:H13"/>
    <mergeCell ref="I9:I13"/>
    <mergeCell ref="T7:T8"/>
    <mergeCell ref="AW9:AW13"/>
    <mergeCell ref="AX9:AX13"/>
    <mergeCell ref="AY9:AY13"/>
    <mergeCell ref="AZ9:AZ13"/>
    <mergeCell ref="X9:X13"/>
    <mergeCell ref="Y9:Y13"/>
    <mergeCell ref="AS9:AS13"/>
    <mergeCell ref="AT9:AT13"/>
    <mergeCell ref="AU9:AU13"/>
    <mergeCell ref="AV9:AV13"/>
    <mergeCell ref="AV15:AV18"/>
    <mergeCell ref="AW15:AW18"/>
    <mergeCell ref="AX15:AX18"/>
    <mergeCell ref="AY15:AY18"/>
    <mergeCell ref="AZ15:AZ18"/>
    <mergeCell ref="AC15:AC18"/>
    <mergeCell ref="AD15:AD18"/>
    <mergeCell ref="AS15:AS18"/>
    <mergeCell ref="AT15:AT18"/>
    <mergeCell ref="AU15:AU18"/>
    <mergeCell ref="T15:T18"/>
    <mergeCell ref="M20:M24"/>
    <mergeCell ref="N20:N24"/>
    <mergeCell ref="O20:O24"/>
    <mergeCell ref="P20:P24"/>
    <mergeCell ref="Q20:Q24"/>
    <mergeCell ref="A20:A24"/>
    <mergeCell ref="B20:B24"/>
    <mergeCell ref="C20:C24"/>
    <mergeCell ref="D20:D24"/>
    <mergeCell ref="E20:E24"/>
    <mergeCell ref="F20:F24"/>
    <mergeCell ref="G20:G24"/>
    <mergeCell ref="H20:H24"/>
    <mergeCell ref="I20:I24"/>
    <mergeCell ref="J20:J24"/>
    <mergeCell ref="K20:K24"/>
    <mergeCell ref="L20:L24"/>
    <mergeCell ref="A15:A18"/>
    <mergeCell ref="B15:B18"/>
    <mergeCell ref="C15:C18"/>
    <mergeCell ref="D15:D18"/>
    <mergeCell ref="E15:E18"/>
    <mergeCell ref="L15:L18"/>
    <mergeCell ref="AW20:AW24"/>
    <mergeCell ref="Z20:Z24"/>
    <mergeCell ref="AA20:AA24"/>
    <mergeCell ref="AB20:AB24"/>
    <mergeCell ref="AC20:AC24"/>
    <mergeCell ref="AD20:AD24"/>
    <mergeCell ref="R20:R24"/>
    <mergeCell ref="S20:S24"/>
    <mergeCell ref="T20:T24"/>
    <mergeCell ref="X20:X24"/>
    <mergeCell ref="Y20:Y24"/>
    <mergeCell ref="A26:A29"/>
    <mergeCell ref="B26:B29"/>
    <mergeCell ref="C26:C29"/>
    <mergeCell ref="D26:D29"/>
    <mergeCell ref="E26:E29"/>
    <mergeCell ref="BE21:BE24"/>
    <mergeCell ref="BF21:BF24"/>
    <mergeCell ref="BG16:BG18"/>
    <mergeCell ref="BH16:BH18"/>
    <mergeCell ref="BG21:BG24"/>
    <mergeCell ref="BH21:BH24"/>
    <mergeCell ref="AX20:AX24"/>
    <mergeCell ref="AY20:AY24"/>
    <mergeCell ref="AZ20:AZ24"/>
    <mergeCell ref="BA20:BA24"/>
    <mergeCell ref="BD21:BD24"/>
    <mergeCell ref="BA15:BA18"/>
    <mergeCell ref="BE16:BE18"/>
    <mergeCell ref="BD16:BD18"/>
    <mergeCell ref="BF16:BF18"/>
    <mergeCell ref="AS20:AS24"/>
    <mergeCell ref="AT20:AT24"/>
    <mergeCell ref="AU20:AU24"/>
    <mergeCell ref="AV20:AV24"/>
    <mergeCell ref="K26:K29"/>
    <mergeCell ref="L26:L29"/>
    <mergeCell ref="M26:M29"/>
    <mergeCell ref="N26:N29"/>
    <mergeCell ref="O26:O29"/>
    <mergeCell ref="F26:F29"/>
    <mergeCell ref="G26:G29"/>
    <mergeCell ref="H26:H29"/>
    <mergeCell ref="I26:I29"/>
    <mergeCell ref="J26:J29"/>
    <mergeCell ref="BH27:BH29"/>
    <mergeCell ref="A31:A34"/>
    <mergeCell ref="B31:B34"/>
    <mergeCell ref="C31:C34"/>
    <mergeCell ref="D31:D34"/>
    <mergeCell ref="E31:E34"/>
    <mergeCell ref="F31:F34"/>
    <mergeCell ref="G31:G34"/>
    <mergeCell ref="H31:H34"/>
    <mergeCell ref="I31:I34"/>
    <mergeCell ref="J31:J34"/>
    <mergeCell ref="K31:K34"/>
    <mergeCell ref="L31:L34"/>
    <mergeCell ref="M31:M34"/>
    <mergeCell ref="N31:N34"/>
    <mergeCell ref="O31:O34"/>
    <mergeCell ref="BA26:BA29"/>
    <mergeCell ref="BE27:BE29"/>
    <mergeCell ref="BD27:BD29"/>
    <mergeCell ref="AD26:AD29"/>
    <mergeCell ref="AS26:AS29"/>
    <mergeCell ref="AT26:AT29"/>
    <mergeCell ref="AU26:AU29"/>
    <mergeCell ref="X26:X29"/>
    <mergeCell ref="BA31:BA34"/>
    <mergeCell ref="BD32:BD34"/>
    <mergeCell ref="BE32:BE34"/>
    <mergeCell ref="AV31:AV34"/>
    <mergeCell ref="AW31:AW34"/>
    <mergeCell ref="AX31:AX34"/>
    <mergeCell ref="AY31:AY34"/>
    <mergeCell ref="AZ31:AZ34"/>
    <mergeCell ref="AC31:AC34"/>
    <mergeCell ref="AD31:AD34"/>
    <mergeCell ref="AS31:AS34"/>
    <mergeCell ref="AT31:AT34"/>
    <mergeCell ref="AU31:AU34"/>
    <mergeCell ref="P36:P37"/>
    <mergeCell ref="Q36:Q37"/>
    <mergeCell ref="R36:R37"/>
    <mergeCell ref="S36:S37"/>
    <mergeCell ref="T36:T37"/>
    <mergeCell ref="A36:A37"/>
    <mergeCell ref="B36:B37"/>
    <mergeCell ref="C36:C37"/>
    <mergeCell ref="D36:D37"/>
    <mergeCell ref="E36:E37"/>
    <mergeCell ref="F36:F37"/>
    <mergeCell ref="G36:G37"/>
    <mergeCell ref="H36:H37"/>
    <mergeCell ref="I36:I37"/>
    <mergeCell ref="J36:J37"/>
    <mergeCell ref="K36:K37"/>
    <mergeCell ref="L36:L37"/>
    <mergeCell ref="M36:M37"/>
    <mergeCell ref="N36:N37"/>
    <mergeCell ref="O36:O37"/>
    <mergeCell ref="AW26:AW29"/>
    <mergeCell ref="AX26:AX29"/>
    <mergeCell ref="AY26:AY29"/>
    <mergeCell ref="AZ26:AZ29"/>
    <mergeCell ref="AC26:AC29"/>
    <mergeCell ref="X36:X37"/>
    <mergeCell ref="Y36:Y37"/>
    <mergeCell ref="Z36:Z37"/>
    <mergeCell ref="AA36:AA37"/>
    <mergeCell ref="AB36:AB37"/>
    <mergeCell ref="X31:X34"/>
    <mergeCell ref="Y31:Y34"/>
    <mergeCell ref="Z31:Z34"/>
    <mergeCell ref="AA31:AA34"/>
    <mergeCell ref="AB31:AB34"/>
    <mergeCell ref="Y26:Y29"/>
    <mergeCell ref="Z26:Z29"/>
    <mergeCell ref="AA26:AA29"/>
    <mergeCell ref="AB26:AB29"/>
    <mergeCell ref="O14:U14"/>
    <mergeCell ref="AD14:AH14"/>
    <mergeCell ref="O19:U19"/>
    <mergeCell ref="AD19:AH19"/>
    <mergeCell ref="O38:U38"/>
    <mergeCell ref="BJ9:BJ37"/>
    <mergeCell ref="BK9:BK37"/>
    <mergeCell ref="BA36:BA37"/>
    <mergeCell ref="AV36:AV37"/>
    <mergeCell ref="AW36:AW37"/>
    <mergeCell ref="AX36:AX37"/>
    <mergeCell ref="AY36:AY37"/>
    <mergeCell ref="AZ36:AZ37"/>
    <mergeCell ref="AC36:AC37"/>
    <mergeCell ref="AD36:AD37"/>
    <mergeCell ref="AS36:AS37"/>
    <mergeCell ref="AT36:AT37"/>
    <mergeCell ref="AU36:AU37"/>
    <mergeCell ref="BH32:BH34"/>
    <mergeCell ref="BF32:BF34"/>
    <mergeCell ref="BG32:BG34"/>
    <mergeCell ref="BF27:BF29"/>
    <mergeCell ref="BG27:BG29"/>
    <mergeCell ref="AV26:AV29"/>
    <mergeCell ref="O25:U25"/>
    <mergeCell ref="AD25:AH25"/>
    <mergeCell ref="AJ25:AK25"/>
    <mergeCell ref="O30:U30"/>
    <mergeCell ref="AD30:AH30"/>
    <mergeCell ref="AJ30:AK30"/>
    <mergeCell ref="O35:U35"/>
    <mergeCell ref="AD35:AH35"/>
    <mergeCell ref="AJ35:AK35"/>
    <mergeCell ref="P31:P34"/>
    <mergeCell ref="Q31:Q34"/>
    <mergeCell ref="R31:R34"/>
    <mergeCell ref="S31:S34"/>
    <mergeCell ref="T31:T34"/>
    <mergeCell ref="P26:P29"/>
    <mergeCell ref="Q26:Q29"/>
    <mergeCell ref="R26:R29"/>
    <mergeCell ref="S26:S29"/>
    <mergeCell ref="T26:T29"/>
    <mergeCell ref="U26:U29"/>
    <mergeCell ref="U31:U34"/>
    <mergeCell ref="V31:V34"/>
    <mergeCell ref="AL41:AL44"/>
    <mergeCell ref="AM41:AM44"/>
    <mergeCell ref="AN41:AN44"/>
    <mergeCell ref="AD38:AH38"/>
    <mergeCell ref="AJ38:AK38"/>
    <mergeCell ref="U41:U43"/>
    <mergeCell ref="V41:V43"/>
    <mergeCell ref="W41:W43"/>
    <mergeCell ref="AH41:AH44"/>
    <mergeCell ref="AI41:AI44"/>
    <mergeCell ref="AJ41:AK44"/>
  </mergeCells>
  <pageMargins left="0.7" right="0.7" top="0.75" bottom="0.7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SEGUIMIENTO PLAN DE ACCIÓN EGL</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Mernarda Perez Carmona</dc:creator>
  <cp:lastModifiedBy>Maria Mernarda Perez Carmona</cp:lastModifiedBy>
  <cp:lastPrinted>2023-04-11T20:11:03Z</cp:lastPrinted>
  <dcterms:created xsi:type="dcterms:W3CDTF">2022-12-26T20:23:47Z</dcterms:created>
  <dcterms:modified xsi:type="dcterms:W3CDTF">2023-04-24T16:05:07Z</dcterms:modified>
</cp:coreProperties>
</file>