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bperez\Desktop\SEGUIMIENTOS PLANES DE ACCION A DIC.31 DE 2022\"/>
    </mc:Choice>
  </mc:AlternateContent>
  <bookViews>
    <workbookView xWindow="0" yWindow="0" windowWidth="20490" windowHeight="7155"/>
  </bookViews>
  <sheets>
    <sheet name="PA ALHCN A DIC 30 2022 " sheetId="1" r:id="rId1"/>
  </sheets>
  <definedNames>
    <definedName name="_xlnm._FilterDatabase" localSheetId="0" hidden="1">'PA ALHCN A DIC 30 2022 '!$A$1:$AQ$142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140" i="1" l="1"/>
  <c r="AL140" i="1"/>
  <c r="AK140" i="1"/>
  <c r="AM125" i="1"/>
  <c r="AL55" i="1"/>
  <c r="AK55" i="1"/>
  <c r="AL130" i="1"/>
  <c r="AL98" i="1"/>
  <c r="AL88" i="1"/>
  <c r="AL85" i="1"/>
  <c r="AM78" i="1"/>
  <c r="AM75" i="1"/>
  <c r="AL72" i="1"/>
  <c r="AM63" i="1"/>
  <c r="AM59" i="1"/>
  <c r="AL47" i="1"/>
  <c r="AL39" i="1"/>
  <c r="AL36" i="1"/>
  <c r="AE140" i="1" l="1"/>
  <c r="AE141" i="1" s="1"/>
  <c r="AF140" i="1"/>
  <c r="AF141" i="1" s="1"/>
  <c r="AF135" i="1"/>
  <c r="AE131" i="1"/>
  <c r="AE128" i="1"/>
  <c r="AF127" i="1"/>
  <c r="AF128" i="1" s="1"/>
  <c r="AF129" i="1" s="1"/>
  <c r="AF123" i="1"/>
  <c r="AF124" i="1" s="1"/>
  <c r="AF109" i="1"/>
  <c r="AF106" i="1"/>
  <c r="AF95" i="1"/>
  <c r="AF96" i="1" s="1"/>
  <c r="AF92" i="1"/>
  <c r="AF93" i="1" s="1"/>
  <c r="AE89" i="1"/>
  <c r="AE90" i="1" s="1"/>
  <c r="AE87" i="1"/>
  <c r="AF87" i="1"/>
  <c r="AF84" i="1"/>
  <c r="AE79" i="1"/>
  <c r="AE77" i="1"/>
  <c r="AE72" i="1"/>
  <c r="AE73" i="1" s="1"/>
  <c r="AF73" i="1"/>
  <c r="AE71" i="1"/>
  <c r="AF69" i="1"/>
  <c r="AF71" i="1" s="1"/>
  <c r="AF64" i="1"/>
  <c r="AE64" i="1"/>
  <c r="AE67" i="1" s="1"/>
  <c r="AE61" i="1"/>
  <c r="AE62" i="1" s="1"/>
  <c r="AF59" i="1"/>
  <c r="AF58" i="1"/>
  <c r="AE53" i="1"/>
  <c r="AF52" i="1"/>
  <c r="AF53" i="1" s="1"/>
  <c r="AE49" i="1"/>
  <c r="AE42" i="1"/>
  <c r="AF40" i="1"/>
  <c r="AF39" i="1"/>
  <c r="AF42" i="1" s="1"/>
  <c r="AE38" i="1"/>
  <c r="AF37" i="1"/>
  <c r="AF38" i="1" s="1"/>
  <c r="AE31" i="1"/>
  <c r="AE32" i="1" s="1"/>
  <c r="AE35" i="1"/>
  <c r="AE54" i="1" s="1"/>
  <c r="AF35" i="1"/>
  <c r="AF27" i="1"/>
  <c r="AE27" i="1"/>
  <c r="AE25" i="1"/>
  <c r="AE20" i="1"/>
  <c r="AE21" i="1" s="1"/>
  <c r="AF16" i="1"/>
  <c r="AF17" i="1" s="1"/>
  <c r="AE11" i="1"/>
  <c r="AE13" i="1"/>
  <c r="AE14" i="1" s="1"/>
  <c r="AE3" i="1"/>
  <c r="AE4" i="1"/>
  <c r="AE6" i="1" s="1"/>
  <c r="AE9" i="1" s="1"/>
  <c r="AF12" i="1"/>
  <c r="AF13" i="1" s="1"/>
  <c r="AF11" i="1"/>
  <c r="AF8" i="1"/>
  <c r="AF6" i="1"/>
  <c r="AF3" i="1"/>
  <c r="AF18" i="1"/>
  <c r="AF9" i="1" l="1"/>
  <c r="AF14" i="1"/>
  <c r="AE68" i="1"/>
  <c r="AE80" i="1"/>
  <c r="AE81" i="1" s="1"/>
  <c r="AE22" i="1"/>
  <c r="AC134" i="1"/>
  <c r="AK130" i="1"/>
  <c r="AM130" i="1" s="1"/>
  <c r="AD130" i="1"/>
  <c r="AC130" i="1"/>
  <c r="AF130" i="1" s="1"/>
  <c r="AF131" i="1" s="1"/>
  <c r="AC122" i="1"/>
  <c r="AC116" i="1"/>
  <c r="AF116" i="1" s="1"/>
  <c r="AF117" i="1" s="1"/>
  <c r="AC114" i="1"/>
  <c r="AC113" i="1"/>
  <c r="AF114" i="1" s="1"/>
  <c r="AC112" i="1"/>
  <c r="AF113" i="1" s="1"/>
  <c r="AC111" i="1"/>
  <c r="AF112" i="1" s="1"/>
  <c r="AF115" i="1" s="1"/>
  <c r="AC107" i="1"/>
  <c r="AC105" i="1"/>
  <c r="AC104" i="1"/>
  <c r="AC102" i="1"/>
  <c r="AF102" i="1" s="1"/>
  <c r="AC101" i="1"/>
  <c r="AF101" i="1" s="1"/>
  <c r="AF103" i="1" s="1"/>
  <c r="AF110" i="1" s="1"/>
  <c r="AK98" i="1"/>
  <c r="AM98" i="1" s="1"/>
  <c r="AD98" i="1"/>
  <c r="AC98" i="1"/>
  <c r="AF98" i="1" s="1"/>
  <c r="AF100" i="1" s="1"/>
  <c r="AC94" i="1"/>
  <c r="AC91" i="1"/>
  <c r="AK88" i="1"/>
  <c r="AM88" i="1" s="1"/>
  <c r="AD88" i="1"/>
  <c r="AC88" i="1"/>
  <c r="AF88" i="1" s="1"/>
  <c r="AF89" i="1" s="1"/>
  <c r="AF90" i="1" s="1"/>
  <c r="AF97" i="1" s="1"/>
  <c r="K85" i="1"/>
  <c r="AK85" i="1" s="1"/>
  <c r="AM85" i="1" s="1"/>
  <c r="AC78" i="1"/>
  <c r="AF78" i="1" s="1"/>
  <c r="AF79" i="1" s="1"/>
  <c r="AK76" i="1"/>
  <c r="AM76" i="1" s="1"/>
  <c r="AD76" i="1"/>
  <c r="AD75" i="1"/>
  <c r="AC75" i="1"/>
  <c r="AF75" i="1" s="1"/>
  <c r="AF77" i="1" s="1"/>
  <c r="AC74" i="1"/>
  <c r="AK72" i="1"/>
  <c r="AM72" i="1" s="1"/>
  <c r="AD72" i="1"/>
  <c r="AC72" i="1"/>
  <c r="AK70" i="1"/>
  <c r="AM70" i="1" s="1"/>
  <c r="AD70" i="1"/>
  <c r="AC65" i="1"/>
  <c r="AF65" i="1" s="1"/>
  <c r="AF66" i="1" s="1"/>
  <c r="AF67" i="1" s="1"/>
  <c r="AC60" i="1"/>
  <c r="AF60" i="1" s="1"/>
  <c r="AF61" i="1" s="1"/>
  <c r="AF62" i="1" s="1"/>
  <c r="AK57" i="1"/>
  <c r="AC57" i="1"/>
  <c r="AM55" i="1"/>
  <c r="AD55" i="1"/>
  <c r="AC50" i="1"/>
  <c r="AC47" i="1"/>
  <c r="L47" i="1"/>
  <c r="K47" i="1"/>
  <c r="AK47" i="1" s="1"/>
  <c r="AM47" i="1" s="1"/>
  <c r="AC46" i="1"/>
  <c r="AF46" i="1" s="1"/>
  <c r="AC45" i="1"/>
  <c r="AF45" i="1" s="1"/>
  <c r="AC44" i="1"/>
  <c r="AF44" i="1" s="1"/>
  <c r="AC43" i="1"/>
  <c r="AF43" i="1" s="1"/>
  <c r="AC41" i="1"/>
  <c r="AK40" i="1"/>
  <c r="AD40" i="1"/>
  <c r="AK39" i="1"/>
  <c r="AM39" i="1" s="1"/>
  <c r="AD39" i="1"/>
  <c r="AK36" i="1"/>
  <c r="AM36" i="1" s="1"/>
  <c r="AD36" i="1"/>
  <c r="AC30" i="1"/>
  <c r="AF30" i="1" s="1"/>
  <c r="AF31" i="1" s="1"/>
  <c r="AF32" i="1" s="1"/>
  <c r="AC23" i="1"/>
  <c r="AF23" i="1" s="1"/>
  <c r="AF25" i="1" s="1"/>
  <c r="AF28" i="1" s="1"/>
  <c r="AK19" i="1"/>
  <c r="AD19" i="1"/>
  <c r="AC19" i="1"/>
  <c r="AF19" i="1" s="1"/>
  <c r="AF20" i="1" s="1"/>
  <c r="AF21" i="1" s="1"/>
  <c r="AF22" i="1" s="1"/>
  <c r="AK18" i="1"/>
  <c r="AM18" i="1" s="1"/>
  <c r="AD18" i="1"/>
  <c r="AK15" i="1"/>
  <c r="AC15" i="1"/>
  <c r="AC7" i="1"/>
  <c r="AC5" i="1"/>
  <c r="AF80" i="1" l="1"/>
  <c r="AF81" i="1" s="1"/>
  <c r="AF121" i="1"/>
  <c r="AF142" i="1" s="1"/>
  <c r="AE144" i="1"/>
  <c r="AF49" i="1"/>
  <c r="AF54" i="1" s="1"/>
  <c r="AF68" i="1" s="1"/>
  <c r="AD85" i="1"/>
  <c r="AD47" i="1"/>
  <c r="AF148" i="1" l="1"/>
</calcChain>
</file>

<file path=xl/sharedStrings.xml><?xml version="1.0" encoding="utf-8"?>
<sst xmlns="http://schemas.openxmlformats.org/spreadsheetml/2006/main" count="1712" uniqueCount="488">
  <si>
    <t>PILAR</t>
  </si>
  <si>
    <t>LÍNEA ESTRATÉGICA</t>
  </si>
  <si>
    <t>Indicador de Bienestar</t>
  </si>
  <si>
    <t>Línea Base 2019</t>
  </si>
  <si>
    <t>Meta de Bienestar 2020-2023</t>
  </si>
  <si>
    <t xml:space="preserve">PROGRAMA </t>
  </si>
  <si>
    <t>META PRODUCTO</t>
  </si>
  <si>
    <t>Indicador de Producto</t>
  </si>
  <si>
    <t>PROYECTO</t>
  </si>
  <si>
    <t>No. CONTRATO</t>
  </si>
  <si>
    <t>VALOR DEL PROYECTO</t>
  </si>
  <si>
    <t>VALOR PAGADO</t>
  </si>
  <si>
    <t>PENDIENTE DE PAGO</t>
  </si>
  <si>
    <t>FECHA INICIO</t>
  </si>
  <si>
    <t>FECHA DE TERMINACION</t>
  </si>
  <si>
    <t>Código de proyecto BPIM</t>
  </si>
  <si>
    <t>Objetivo del proyecto</t>
  </si>
  <si>
    <t>ACTIVIDADES DE PROYECTO</t>
  </si>
  <si>
    <t>ACCIÓN</t>
  </si>
  <si>
    <t>Descripción de la Meta Producto 2020-2023</t>
  </si>
  <si>
    <t>Valor Absoluto de la Meta Producto 2020-2023</t>
  </si>
  <si>
    <t>PROGRAMACIÓN META A 2020</t>
  </si>
  <si>
    <t>PROGRAMACIÓN META A 2021</t>
  </si>
  <si>
    <t>PROGRAMACIÓN META A 2022</t>
  </si>
  <si>
    <t>PROGRAMACIÓN META A 2023</t>
  </si>
  <si>
    <t>EJECUCION DE LA ACTIVIDAD</t>
  </si>
  <si>
    <t>Valor Absoluto de la Actividad del  Proyecto 2021</t>
  </si>
  <si>
    <t>Porcentaje de avance 2022</t>
  </si>
  <si>
    <t xml:space="preserve">DEPENDENCIA RESPONSABLE </t>
  </si>
  <si>
    <t>NOMBRE DEL RESPONSABLE</t>
  </si>
  <si>
    <t>Fuente de Financiación</t>
  </si>
  <si>
    <t>Rubro Presupuestal</t>
  </si>
  <si>
    <t>Código Presupuestal</t>
  </si>
  <si>
    <t>ESTADO</t>
  </si>
  <si>
    <t>EVIDENCIA</t>
  </si>
  <si>
    <t>RESILIENTE</t>
  </si>
  <si>
    <t>PARA VIVIR MEJOR, SALVEMOS JUNTOS EL  PATRIMONIO NATURAL DE NUESTRA LOCALIDAD</t>
  </si>
  <si>
    <t>LOCALIDAD HISTÓRICA Y DEL CARIBE NORTE RECUPERANDO Y RESTAURANDO NUEVAS ÁREAS NATURALES</t>
  </si>
  <si>
    <t>N/A</t>
  </si>
  <si>
    <t xml:space="preserve">
Número de jornadas en
actividades de restauración,
recuperación y creación de
entornos verdes en la
localidad
</t>
  </si>
  <si>
    <t xml:space="preserve">
10 jornadas de actividades
encaminadas a la
restauración, recuperación
y creación de entornos
verdes en la localidad.
</t>
  </si>
  <si>
    <t>LOCALIDAD HISTORICA Y DEL CARIBE NORTE</t>
  </si>
  <si>
    <t>LUIS HERNAN NEGRETE BLANCO                                    ALCADE DE LA LOCALIDAD HISTORICA Y DEL CARIBEQ NORTE</t>
  </si>
  <si>
    <t>No se programo esta  actividad para vigencia 2022 por lo tanto no se asignaron recursos</t>
  </si>
  <si>
    <t>FORMACIÓN Y CULTURA AMBIENTAL EN LA LOCALIDAD HISTÓRICA Y DEL CARIBE NORTE</t>
  </si>
  <si>
    <t>Número de actividades ambientales en reforestación con participación de población diferencial de la localidad</t>
  </si>
  <si>
    <t>8 actividades ambientales en reforestación con participación de población diferencial de la localidad</t>
  </si>
  <si>
    <t xml:space="preserve">Número de personas formadas en temas
ambientales en las 
unidades comuneras de gobierno de la localidad
</t>
  </si>
  <si>
    <t xml:space="preserve">Formar y capacitar a 450
personas en la localidad histórica y del caribe norte en temas ambientales articulando con otros actores interesados en el desarrollo ambiental.
</t>
  </si>
  <si>
    <t>ATENCIÓN Y PROTECCIÓN ANIMAL</t>
  </si>
  <si>
    <t xml:space="preserve">
Número de campañas
de atención y protección
animal.
</t>
  </si>
  <si>
    <t xml:space="preserve">
Realizar 9 campañas de atención y protección animal en vacunación, esterilización y desparasitación.
</t>
  </si>
  <si>
    <t xml:space="preserve"> Meta cumplida al  100% por lo tanto  no se programo esta actividad para la vigencia 2022 </t>
  </si>
  <si>
    <t>LA LOCALIDAD UNO CON ESPACIO PUBLICO, MOVILIDAD Y TRANSPORTE RESILIENTE</t>
  </si>
  <si>
    <t>Sostenibilidad aprendiendo las normas del espacio público de la Localidad Histórica y del Caribe Norte</t>
  </si>
  <si>
    <t>Número de personas formadas en la normas del espacio publico</t>
  </si>
  <si>
    <t xml:space="preserve">Formar a 200 personas
en las normas de
espacio público en la
LHCN
</t>
  </si>
  <si>
    <t>Recuperación de espacio público (baja mar) en la Localidad histórica y del caribe norte</t>
  </si>
  <si>
    <t>Numero de mts lineales de baja mar recuperados</t>
  </si>
  <si>
    <t>Resitucion zonas de baja mar cienaga de las quintas,callejon dandi,zona insular.</t>
  </si>
  <si>
    <t>recuperar 16.000 mts lineales de baja mar</t>
  </si>
  <si>
    <t>VIVIR MEJOR CON UNA GESTIÓN DEL RIESGO DE DESASTRE MEJORADA EN LA LOCALIDAD HISTORICA Y DEL CARIBE NORTE</t>
  </si>
  <si>
    <t>CONOCIENDO LAS ZONAS DE ALTO RIESGO DE MI LOCALIDAD</t>
  </si>
  <si>
    <t>Identificar zonas de alto riesgo para proteger la vida de las personas que vivan en dichas zonas y tomar decisiones</t>
  </si>
  <si>
    <t xml:space="preserve">Numero de zonas de
alto riesgo le la LHCN
identificadas
</t>
  </si>
  <si>
    <t xml:space="preserve">Identificar 6 zonas de alto riesgo
para proteger la vida de las
personas que vivan en dichas
zonas y tomar decisiones
</t>
  </si>
  <si>
    <t>DESARROLLO URBANO DE LA LOCALIDAD HISTORICA Y DEL CARIBE NORTE</t>
  </si>
  <si>
    <t>LA LOCALIDAD HISTÓRICA Y DEL CARIBE NORTE SE MUEVE</t>
  </si>
  <si>
    <t>construir, rehabilitar y/o mejorar calles de la localidad histórica y del caribe norte</t>
  </si>
  <si>
    <t xml:space="preserve">
Número de calles Construidas, rehabilitadas  y/o mejoradas
</t>
  </si>
  <si>
    <t xml:space="preserve">construir, rehabilitar y/o mejorar 53 calles de la localidad histórica y del caribe norte
</t>
  </si>
  <si>
    <t>ICLD</t>
  </si>
  <si>
    <t>Construcción mejoramiento y rehabilitación de vías para el transporte y la movilidad en la Localidad Histórica y del Caribe Norte en el Distrito de Cartagena</t>
  </si>
  <si>
    <t>COMP-CONV-ALHCN-003-2022</t>
  </si>
  <si>
    <t>2.3.2402.0600.2021130010076</t>
  </si>
  <si>
    <t>Construir, rehabilitar y/o mejorer calles de la localidad historica del caribe norte</t>
  </si>
  <si>
    <t>CAPACITACIONES SOBRE EMPRENDIMIENTO – TIPO DE
ENTIDAD ASOCIATIVA RECOMENDABLE- ASESORÍA
PARA LA ORGANIZACIÓN ADMINISTRATIVA DE LA
ENTIDAD.
DIAGNOSTICO SOCIOECONÓMICO DE HABILIDADES
CONTABLES Y DETECCIÓN DE OPORTUNIDADES DE
ACUERDO AL CONTEXTO DONDE SE DESENVUELVEN
LOS BENEFICIAROS- ESQUEMA CONTABLE APROPIADO
A LAS ACTIVIDADES
REALIZACIÓN DE FERIA EMPRESARIAL DE
CORMECIALIZACIÓN DE PRODUCTOS FABRICADOS
ENTREGAR APOYO ECONÓMICO (CAPITAL SEMILLA</t>
  </si>
  <si>
    <t xml:space="preserve">IMPLEMENTACIÓN PROYECTO de obras de adecuación y obras de construcción en concreto rígido de las vías urbanas de la localidad histórica y dl l caribe norte </t>
  </si>
  <si>
    <t xml:space="preserve">
construir, rehabilitar y/o mejorar
53 calles de la localidad
histórica y del caribe norte
</t>
  </si>
  <si>
    <t>FONDO DE DESARROLLO LOCAL INGRESOS CORRINETES DE LIBRE DESTINACION</t>
  </si>
  <si>
    <t>02-001-06-20-04-07-02-02</t>
  </si>
  <si>
    <t>EN EJECUCION</t>
  </si>
  <si>
    <t>se asignaron recurso para la contruccion de la calle SAN PEDRO Y LIBERTAD, Calle Río Mar.</t>
  </si>
  <si>
    <t>INCLUYENTE</t>
  </si>
  <si>
    <t>SALVEMOS JUNTOS LA LOCALIDAD HISTORICA Y DEL CARIBE NORTE SUPERANDO LA POBREZA Y LA DESIGUALDAD</t>
  </si>
  <si>
    <t>SALUD PARA LA SUPERACIÓN DE LA POBREZA EXTREMA Y DESIGUALDAD EN LA LOCALIDAD.</t>
  </si>
  <si>
    <t xml:space="preserve">Número de personas en
condición de pobreza
extrema, accediendo al
sistema de SSS en
articulación con el DADIS
</t>
  </si>
  <si>
    <t>actividades programadas por gestion</t>
  </si>
  <si>
    <t xml:space="preserve">100% de personas en PE
vinculadas al Sistema
General de SSS en
articulación con el
DADIS
</t>
  </si>
  <si>
    <t>En espera de evidencias para determinar el porcentaje de avance de esta actividad para la vigencia 2022</t>
  </si>
  <si>
    <t xml:space="preserve">Numero de capacitaciones
de forma virtual o presencial en salud integral a la personas en extrema pobreza en salud integral a la comunidad
</t>
  </si>
  <si>
    <t xml:space="preserve">10 Capacitaciones de forma virtual o presencial en salud
integral a personas en extrema pobreza en salud integral
</t>
  </si>
  <si>
    <t>EDUCACIÓN PARA LA SUPERACIÓN DE LA POBREZA EXTREMA Y LA DESIGUALDAD EN LA LOCALIDAD.</t>
  </si>
  <si>
    <t xml:space="preserve">Numero de IEO de la  localidad beneficiadas con actividades pedagógicas encaminadas en el fortalecimiento de la comunidad estudiantil en los ejes de convivencia, paz e identidad
</t>
  </si>
  <si>
    <t xml:space="preserve">8 IEO de la localidad en los grados de 10 y 11 beneficiadas con actividades pedagógicas encaminadas en el fortalecimiento de la comunidad estudiantil
en los ejes de
convivencia, paz e
identidad
</t>
  </si>
  <si>
    <t>UNIDOS POR UNA EDUCACIÓN PERTINENTE PARA LA LOCALIDAD HISTORICA Y DEL CARIBE NORTE.</t>
  </si>
  <si>
    <t>EDUCACIÓN MEDIADA A TRAVÉS DE TECNOLOGÍAS Y COMUNICACIONES (TICS)</t>
  </si>
  <si>
    <t xml:space="preserve">Numero de Instituciones
educativas beneficiadas con
proyectos de energías
limpias
</t>
  </si>
  <si>
    <t xml:space="preserve">4 instituciones educativa dotadas con proyectos de energías
limpias
</t>
  </si>
  <si>
    <t xml:space="preserve">Número de aulas de
instituciones educativas
oficiales dotadas de
herramientas tecnológicas y
nuevos modelos educativos
para la mediación educativa
</t>
  </si>
  <si>
    <t xml:space="preserve">Dotar de herramientas
tecnológicas y nuevos modelos educativos a 7 instituciones educativas oficiales de la Localidad Histórica y del Caribe Norte
</t>
  </si>
  <si>
    <t>SALUD PARA TODOS EN LA LOCALIDAD HISTORICA Y DEL CARIBE NORTE</t>
  </si>
  <si>
    <t>FORTALECIMIENTO DE LA AUTORIDAD SANITARIA EN LA LOCALIDAD</t>
  </si>
  <si>
    <t>Numero de autoridades locales, institucionales, organizaciones comunitarias y sociales, trabajando en materia de salud y el mejoramiento de las condiciones de vida, en la identificación, priorización de alternativas y soluciones integrales, organizadas y sensibles para los problemas de salud de la localidad Histórica y del caribe Norte articuladas y planeadas con el  COPACO</t>
  </si>
  <si>
    <t>Conformación del COPACO para Fortalecer e integrar diferentes organizaciones comunitarias en torno a la solución de problemas de Salud en la Localidad Histórica y del Caribe Norte</t>
  </si>
  <si>
    <t xml:space="preserve">Número de actividades de formación, organizadas  por el COPACO tendientes al funcionamiento y
cumplimiento de las EPS, 
que velen por la promoción de la salud y prevención de enfermedades
</t>
  </si>
  <si>
    <t>No se programaron actividad para este año</t>
  </si>
  <si>
    <t xml:space="preserve">6 actividades de formación, organizadas por el COPACO tendientes
al funcionamiento y  cumplimiento de las EPS, que velen por
la promoción de la
salud y prevención  de enfermedades
</t>
  </si>
  <si>
    <t>VIVIR MEJOR CON UNA VIDA SALUDBLE EN LAS COMUNIDADES DE LA LOCALIDAD HISTORICA Y DEL CARIBE NORTE</t>
  </si>
  <si>
    <t>actividades encaminadas al aprendizaje de la detección temprana del cáncer de cérvix y de mama</t>
  </si>
  <si>
    <t>Número de actividades encaminadas a la reducción de la tasa de Mortalidad relacionadas al cáncer de Cérvix y de mama</t>
  </si>
  <si>
    <t>Implementación PROYECTO mujeres formadas para la promoción y el aprendizaje de la detección temprana del cáncer de cérvix y de mama ZONA INSULAR DE LA LOCALIDAD HISTORICA Y DEL CARIBE NORTE DEL DISTRITO DE Cartagena de Indias</t>
  </si>
  <si>
    <t>2.3.1905.0300.2021130010012</t>
  </si>
  <si>
    <t>10 activdades encaminadas al aprendizaje de la deteccion temprana del cancer de cervix y de mama</t>
  </si>
  <si>
    <t xml:space="preserve">Realizar acciones del Proceso de Gestión de Vigilancia en Salud Pública al 100% de los EISP.
Realizar campañas de Prevencion Temprana de Prevencion del Cancer del Cuello Uterino y las Mamas
Mediccion del Impacto Social del Proyecto
</t>
  </si>
  <si>
    <t>Implementación PROYECTO mujeres formadas para la promoción y el aprendizaje de la detección temprana del cáncer de cérvix y de mama ZONA INSULAR DE LA LOCALIDAD HISTORICA Y DEL CARIBE NORTE DEL DISTRITO DE Cartagena de Indias</t>
  </si>
  <si>
    <t xml:space="preserve">10 actividades encaminadas al aprendizaje de la
detección temprana del 
cáncer de cérvix y de mama
</t>
  </si>
  <si>
    <t>ACUERDO  002 DE 12 DE OCTUBRE DE 2022-VIGENCIAS FUTURAS</t>
  </si>
  <si>
    <t xml:space="preserve">Número de actividades encaminadas a reducir la tasa de Morbilidad ajustada
a pacientes con caries dental
en menores de 12 años
</t>
  </si>
  <si>
    <t xml:space="preserve">7 Actividades encaminadas a reducir
la tasa de Morbilidad ajustada a pacientes con
caries dental en menores de 12 años
</t>
  </si>
  <si>
    <t>CONVIVENCIA SOCIAL Y SALUD MENTAL EN LA LOCALIDAD HISTORICA Y DEL CARIBE NORTE</t>
  </si>
  <si>
    <t>Adoptar e implementar la política nacional de salud mental y política integral para la prevención y atención del consumo de sustancias psicoactivas en la localidad</t>
  </si>
  <si>
    <t xml:space="preserve">Política nacional de salud mental, y política integral para la prevención y atención del consumo de  ustancias psicoactivas
adoptada e implementada en la localidad
</t>
  </si>
  <si>
    <t>Implementación PROYECTO del fortalecimiento de la política nacional de salud mental y política integral para la prevención y atención del consumo de sustancias psicoactivas en los niños jóvenes y adolescentes</t>
  </si>
  <si>
    <t>2.3.1905.0300.2021130010074</t>
  </si>
  <si>
    <t>Adoptar e implementar lapolitica nacional de la salud mental y politica integral para la prevencion y atencion del consumo de sustancias Psicoaptivas en la localidad</t>
  </si>
  <si>
    <t>Implementación PROYECTO del fortalecimiento de la política nacional de salud mental y política integral para la prevención y atención del consumo de sustancias psicoactivas en los niños jóvenes y adolescentes</t>
  </si>
  <si>
    <t>Numero de acompañamientos a las IEO para el desarrollo de capacidades en el manejo integral del consumo de sustancias psicoactivas y los problemas y trastornos mentales</t>
  </si>
  <si>
    <t xml:space="preserve">Realizar 35 acompañamientos a las IEO de la localidad para el desarrollo de capacidades en el manejo integral del consumo de sustancias psicoactivas y los problemas y trastornos
mentales
</t>
  </si>
  <si>
    <t xml:space="preserve">Localidad Histórica y del Caribe Norte </t>
  </si>
  <si>
    <t>Localidad Histórica y del Caribe Norte , DADIS. IPS, SECRETARIA DE PARTICIPACION</t>
  </si>
  <si>
    <t xml:space="preserve">Número de acciones
tendientes a fortalecer la
atención integral de las
personas con diagnostico
positivo de COVID 19,
epilepsia, trastornos
mentales y consumo de
sustancias psicoactivas.
</t>
  </si>
  <si>
    <t xml:space="preserve">Acompañamiento a las
IPS de salud mental de
la localidad para el
desarrollo de capacidades tendientes a fortalecer la atención
integral de las personas
con diagnostico positivo de COVID 19, epilepsia, trastornos
mentales y consumo de
sustancias psicoactivas.
</t>
  </si>
  <si>
    <t>SEXUALIDAD, DERECHOS SEXUALES Y REPRODUCTIVOS PARA VIVIR MEJOR.</t>
  </si>
  <si>
    <t xml:space="preserve">Número de acciones
encaminadas a disminuir la
Tasa de fecundidad de 10 a
19 años de edad
</t>
  </si>
  <si>
    <t>Realizar 8 campañas encaminados a la
prevención de
embarazos en LAS IEO
para adolescentes en la
Localidad</t>
  </si>
  <si>
    <t xml:space="preserve">Número de acciones
encaminadas a erradicar la
trasmisión materno -
perinatal de VIH - Sífilis y
Hepatitis B y C.
</t>
  </si>
  <si>
    <t xml:space="preserve">8 Campañas en
prevención de la ETS
en las IE de la
Localidad
</t>
  </si>
  <si>
    <t xml:space="preserve">Numero de estrategias
intersectoriales para la
promoción de los derechos
sexuales y reproductivos.
</t>
  </si>
  <si>
    <t xml:space="preserve">Implementar 1
estrategia intersectorial
para la promoción de
los derechos sexuales y
reproductivos y la
adopción de las rutas
integrales de atención
en salud sexual y
  reproductiva 
</t>
  </si>
  <si>
    <t xml:space="preserve">Movilización Social
alrededor del apoyo a la
garantía y restablecimiento
de derechos en salud de las
personas víctimas de VBG
</t>
  </si>
  <si>
    <t xml:space="preserve">1 una movilización
social anual alrededor
del apoyo a la garantía
y restablecimiento de
derechos en salud de
las personas víctimas
de VBG
</t>
  </si>
  <si>
    <t xml:space="preserve"> mujeres formadas para la promoción de sus derechos sexuales y reproductivos y la igualdad de genero</t>
  </si>
  <si>
    <t xml:space="preserve">
Número de mujeres
formadas para la
promoción de sus derechos
y la igualdad de Genero
</t>
  </si>
  <si>
    <t>Implementación PROYECTO mujeres formadas
para la promoción de sus derechos sexuales y reproductivos y la
igualdad de género ZONA INSULAR O URBANA DE LA LOCALIDAD HISTORICA Y DEL CARIBE NORTE DEL DISTRITO DE Cartagena de Indias</t>
  </si>
  <si>
    <t>COMP-CONV-ALHCN-004-2022</t>
  </si>
  <si>
    <t>2.3.4501.0300.2021130010014</t>
  </si>
  <si>
    <t xml:space="preserve">300 mujeres formadas para la programacion de derechos sexuales y reproductivos y la igualdad de derechos </t>
  </si>
  <si>
    <t>CAPACITACIÓN EN PROMOCION EN SALUD SEXUAL Y
REPRODUTIVA</t>
  </si>
  <si>
    <t>Implementación PROYECTO mujeres formadas para la promoción de sus derechos sexuales y reproductivos y la igualdad de género ZONA INSULAR O URBANA DE LA LOCALIDAD HISTORICA Y DEL CARIBE NORTE DEL DISTRITO DE Cartagena de Indias</t>
  </si>
  <si>
    <t xml:space="preserve">300 Mujeres formadas
para la promoción de
sus derechos sexuales y
reproductivos y la
igualdad de genero
</t>
  </si>
  <si>
    <t xml:space="preserve">
Número de actividades
encaminadas al
Fortalecimiento de la Red
Local de Prevención de las
Violencias contra las
mujeres y respeto por la
diversidad.
</t>
  </si>
  <si>
    <t xml:space="preserve">Realizar 2 actividades
encaminadas al
Fortalecimiento de la
Red Local de
Prevención de las
Violencias contra las
mujeres y respeto por la
diversidad.
</t>
  </si>
  <si>
    <t>SALUD Y AMBITO LABORAL</t>
  </si>
  <si>
    <t>Tasa de accidentalidad en el trabajo en la localidad</t>
  </si>
  <si>
    <t>Reducir la tasa de accidentalidad en los trabajadores de la localidad</t>
  </si>
  <si>
    <t>Numero de sinergias y planes de acciones de promoción de la salud y prevención de la enfermedad por parte de la ARL a los funcionarios de la localidad</t>
  </si>
  <si>
    <t>Articular con la ARL del distrito acciones de PyP para el personal de localidad</t>
  </si>
  <si>
    <t xml:space="preserve">Número de intervenciones
colectivas ARL, Distrito y
alcaldía local pro pendientes
a mejorar las condiciones
laborales de los funcionarios
de la localidad en cada una
de sus sedes
</t>
  </si>
  <si>
    <t>no se programaron actividad para este año</t>
  </si>
  <si>
    <t xml:space="preserve">Mejorar las condiciones
laborales del personal
vinculado a la localidad
</t>
  </si>
  <si>
    <t>VIVIR MEJOR CON EL DEPORTE Y RECREACIÓN EN LA LOCALIDAD HISTORICA Y DEL CARIBE NORTE.</t>
  </si>
  <si>
    <t>ESCENARIOS DEPORTIVOS ADECUADOS Y MEJORADOS EN LA LOCALIDAD HISTORICA Y DEL CARIBE NORTE</t>
  </si>
  <si>
    <t>escenarios deportivos adecuados y mejorados</t>
  </si>
  <si>
    <t xml:space="preserve">Numero de escenarios
deportivos adecuados y
mejorados
</t>
  </si>
  <si>
    <t>Escenarios deportivos adecuados y mejorados</t>
  </si>
  <si>
    <t xml:space="preserve">10 escenarios
deportivos adecuados y
mejorados
</t>
  </si>
  <si>
    <t>Construcción mantenimientos adecuaciones reparaciones de canchas deportivas y parques en la zona urbana de la Localidad Histórica y del Caribe Norte del Distrito de Cartagena de indias</t>
  </si>
  <si>
    <t>CONV-LHCN-001-2022</t>
  </si>
  <si>
    <t>OBRAS PRELIMINARES
INSTALACIONES HIDRAULICA, SANITARIAS Y AGUAS
LLUVIAS
MAMPOSTERIA Y PAÑETES
PISOS, ENCHPES Y PIEDRAS NATURALES
MUEBLES, OBJETOS, ACCESORIOS Y APARATOS
URBANISMO</t>
  </si>
  <si>
    <t xml:space="preserve">IMPLEMENTACIÓN PROYECTO de mantenimientos adecuaciones reparaciones de canchas deportivas y parques de la localidad histórica y del caribe norte  </t>
  </si>
  <si>
    <t>LA ESCUELA (CON RECONOCIMIENTO DEPORTIVO) Y EL DEPORTE SON DE TODOS</t>
  </si>
  <si>
    <t>núcleos de escuelas de formación deportiva reconocidas, identificados, actualizados y dotados</t>
  </si>
  <si>
    <t xml:space="preserve">Número de núcleos de
escuela de formación con
reconocimiento
identificados, actualizados y
dotados
</t>
  </si>
  <si>
    <t>Fortalecimiento DE LAS ESCUELAS DE INICIACION Y FORMACIÓN DEPORTIVA ESCUELA DEL DEPORTE EN LA LOCALIDAD HISTÓRICA Y DEL CARIBE NORTE DEL DISTRITO DE Cartagena de Indias</t>
  </si>
  <si>
    <t xml:space="preserve">20 núcleos de escuelas
de formación deportiva
reconocidas,
identificados,
actualizados y dotados
</t>
  </si>
  <si>
    <t>HÁBITOS Y ESTILOS DE VIDA SALUDABLE</t>
  </si>
  <si>
    <t>BENEFICIAR A PERSONAS EN HABITOS Y ESTILO DE VIDA SALUDABLE</t>
  </si>
  <si>
    <t xml:space="preserve">Número de personas
beneficiadas </t>
  </si>
  <si>
    <t>Implementación PROYECTO DE HABITOS Y ESTILO DE VIDA SALUDABLE A TRAVES DE LA PRACTICA DEL DEPORTE EN LA LOCALIDAD HISTORICA Y DEL CARIBE NORTE –“ COPA ASOJAC “</t>
  </si>
  <si>
    <t>2.3.4301.1604.2019130010081</t>
  </si>
  <si>
    <t>REALIZAR TORNEOS DEPORTIVOS CON EL OBJETIVO
DE PROMOCIONAR EL DEPORTE CON UN HÁBITO O
ESTILO DE VIDA SALUDABLE</t>
  </si>
  <si>
    <t>IMPLEMENTACIÓN DE HABITOS Y ESTILOS DE VIDA SALUDABLES A TRAVES DE LA PRACTICA DEL DEPORTE (COPA ASOJAC) EN LA LOCALIDAD HISTORICA Y DEL CARIBE NORTE EN EL DISTRITO DE CARTAGENA</t>
  </si>
  <si>
    <t xml:space="preserve">850 personas
beneficiadas 
</t>
  </si>
  <si>
    <t>Localidad Histórica y del Caribe Norte, IDER</t>
  </si>
  <si>
    <t xml:space="preserve">
Nùmero de clubes
deportivos comunales en
actividades devortivas .
</t>
  </si>
  <si>
    <t xml:space="preserve">30 clubes deportivos
comunales en
actividades devortivas
</t>
  </si>
  <si>
    <t>SALVEMOS JUNTOS EL ARTE, LA CULTURA Y EL PATRIMONIO DE LA LOCALIDAD HISTORICA Y DEL CARIBE NORTE</t>
  </si>
  <si>
    <t>ARTE Y CULTURA PARA UNA LOCALIDAD INCLUYENTE.</t>
  </si>
  <si>
    <t>Implementación de proyectos apoyando el impulso de Grupos culturales de la localidad.</t>
  </si>
  <si>
    <t xml:space="preserve">Número de proyectos en el
impulso y creación de
Grupos culturales
</t>
  </si>
  <si>
    <t>Implementación PROYECTO apoyando el impulso de Grupos culturales de la localidad. HISTÓRICA Y DEL CARIBENORTE</t>
  </si>
  <si>
    <t>2.3.3301.1603.2021130010019</t>
  </si>
  <si>
    <t>SUMINISTRAR TRAJES FOLCLÓRICOS A GRUPOS
CULTURALES DE LA LOCALIDAD
ENSAYADERO Y ESTUDIO MUSICAL DOTADO
DOTAR DE INSTRUMENTOS MUSICALES A GRUPOS
FOLCLÓRICOS DE LA LOCALIDAD
REALIZAR UNA MUESTRA FOLCLÓRICA PARA
INCREMENTAR LA PARTICIPACIÓN EN EVENTOS
ARTÍSTICOS
REALIZACIÓN DE TALLERES LÚDICOS PRACTICOS EN
ARTE Y CULTURA
MEDICCIÓN DEL IMPACTO SOCIAL DEL PROYECTO</t>
  </si>
  <si>
    <t>ND</t>
  </si>
  <si>
    <t xml:space="preserve">
Implementación de (3)
proyectos apoyando el
impulso de Grupos
culturales de la
localidad.
</t>
  </si>
  <si>
    <t>Localidad Histórica y del Caribe Norte , IPCC.</t>
  </si>
  <si>
    <t>INFRAESTRUCTURA PARA EL ARTE Y LA CULTURA EN LA LOCALIDAD.</t>
  </si>
  <si>
    <t xml:space="preserve">Numero de espacios para las
artes y la cultura con
adecuación y mejoramiento
</t>
  </si>
  <si>
    <t xml:space="preserve">
3 espacios para las artes y la cultura con adecuación y mejoramiento
</t>
  </si>
  <si>
    <t>CONTINGENTE</t>
  </si>
  <si>
    <t>DESARROLLO ECONÓMICO Y EMPLEABILIDAD PARA VIVIR MEJOR EN LA LOCALIDAD</t>
  </si>
  <si>
    <t>MUJERES CON AUTONOMIA ECONÒMICA</t>
  </si>
  <si>
    <t>Número de mujeres participando en procesos de emprendimiento y encadenamiento productivo incorporando el enfoque diferencial</t>
  </si>
  <si>
    <t>400 Mujeres participando en procesos de emprendimiento y encadenamiento productivo incorporando el enfoque diferencial</t>
  </si>
  <si>
    <t>Localidad Histórica y del Caribe Norte, Secretaria de la mujer</t>
  </si>
  <si>
    <t>mujeres participando en procesos de emprendimiento y encadenamiento productivo incorporando el enfoque diferencial</t>
  </si>
  <si>
    <t>Número de mujeres participando en procesos de empleabilidad en estado de vulnerabilidad</t>
  </si>
  <si>
    <t>Implementación del proyecto de Capacitación a los Habitantes (Mujeres) de la localidad histórica y del Caribe Norte en el Emprendimiento y encadenamiento productivo incorporado el enfoque diferencial en el Distrito de Cartagena de indias.</t>
  </si>
  <si>
    <t>COMP-CONV-ALHCN-002-2022</t>
  </si>
  <si>
    <t>2.3.3604.1603.2021130010015</t>
  </si>
  <si>
    <t>Mujeres participando en procesos de emprendimiento y encadenamiento productivo incorporando el enfoque diferencial</t>
  </si>
  <si>
    <t>realización de 4 talleres de aprendizajes para llegar a los diez (10) contemplado, igual se programa la realización de una feria Empresarial “Mujer Emprende” para beneficiar a 30 iniciativas de negocios de los 50 programados en el proyecto, con esta actividad se benefician 300 mujeres emprendedoras</t>
  </si>
  <si>
    <t xml:space="preserve">Implementación PROYECTO Capacitar a los habitantes (mujeres) de la localidad histórica y del Caribe norte en emprendimiento y encadenamiento productivo incorporando el enfoque diferencial </t>
  </si>
  <si>
    <t>30 Mujeres participando en procesos de empleabilidad en  estado vulnerabilidad</t>
  </si>
  <si>
    <t>FORMANDO JOVENES PARA UN FUTURO MEJOR</t>
  </si>
  <si>
    <t>Formar jóvenes en arte y oficio en la localidad histórica y del caribe norte</t>
  </si>
  <si>
    <t xml:space="preserve">Número de Jóvenes
formados en arte y oficio.
</t>
  </si>
  <si>
    <t>Aplicación PROMOCION DEL EMPRENDIMIENTO JUVENIL EN ZONA INSULAR DE LA LOCALIDAD HISTORICA Y DEL CARIBE NORTE DEL DISTRITO DE Cartagena de Indias</t>
  </si>
  <si>
    <t>2.3.3602.1300.2021130010020</t>
  </si>
  <si>
    <t>150 jovenes</t>
  </si>
  <si>
    <t>CAPACITAR EN PROCESOS DE EMPRENDIMIENTO
PRODUCTIVO, ENFOCADO EN ACTIVIDADES QUE SE
ENCUENTRAN EN DESARROLLO
BRINDAR APOYO PARA LA ORGANIZACIÓN DE ENTIDAD
CONFORMADA POR LOS ASISTENTES BENEFICIARIOS
DEL PROYECTO</t>
  </si>
  <si>
    <t>Aplicación PROMOCION DEL EMPRENDIMIENTO JUVENIL EN ZONA INSULAR DE LA LOCALIDAD HISTORICA Y DEL CARIBE NORTE DEL DISTRITO DE Cartagena de Indias</t>
  </si>
  <si>
    <t xml:space="preserve">Formar 600 jóvenes en arte y
oficio en la localidad histórica y
del caribe norte
</t>
  </si>
  <si>
    <t>En etapa precontractual</t>
  </si>
  <si>
    <t>EMPRENDIMIENTO Y GESTIÓN DE LA EMPLEABILIDAD</t>
  </si>
  <si>
    <t>Apoyo a personas en emprendimiento y empresarismo</t>
  </si>
  <si>
    <t xml:space="preserve">Numero de ferias para impulsar
el emprendimiento como
mecanismo de promoción
empresarial en la LHCN
</t>
  </si>
  <si>
    <t>Implementación del proyecto emprendimiento y gestión de la empleabilidad en la Localidad Histórica y del Caribe Norte en el Distrito de Cartagena de indias.</t>
  </si>
  <si>
    <t>2.3.3602.1300.2021130010017</t>
  </si>
  <si>
    <t>CAPACITAR A 200 PERSONAS EN EMPRENDIMIENTO Y EMPRESARISMO</t>
  </si>
  <si>
    <t>IMPLEMENTACIÓN DEL PROYECTO EMPRENDIMIENTO Y GESTIÓN DE LA EMPLEABILIDAD EN LOCALIDAD HISTÓRICA Y DEL CARIBE NORTE EN EL DISTRITO DE CARTAGENA DE INDIAS</t>
  </si>
  <si>
    <t xml:space="preserve">Implementar 3 ferias para
impulsar el emprendimiento
como mecanismo de promoción
empresarial en la LHCN
</t>
  </si>
  <si>
    <t>formar a personas en emprendimiento y empresarismo</t>
  </si>
  <si>
    <t xml:space="preserve">  
No. de personas formadas en
Emprendimiento y
Empresarismo
</t>
  </si>
  <si>
    <t>Implementación del proyecto emprendimiento y gestión de la empleabilidad en Localidad histórica y del caribe norte en el Distrito de Cartagena de indias.</t>
  </si>
  <si>
    <t>COMP-ESAL-ALHCN-001-2022</t>
  </si>
  <si>
    <t>Capacitar 100 personas en emprendimiento y empresarismo</t>
  </si>
  <si>
    <t>JORNADA DE DIVULGACION DE COMO ADMINISTRAR
UN NEGOCIO
IMPLEMENTAR 2 FERIAS PARA IMPULSAR EL
EMPRENDIMIENTO COMO MECANISMO DE PROMOCIÓN
EMPRESARIAL EN LA LHCN
ADMINISTRACIÓN DEL PROYECTO
CREACIÓN DE NEGOCIOS O EMPRESAS</t>
  </si>
  <si>
    <t xml:space="preserve">
Capacitar a 500 personas en
emprendimiento y
empresarismo
</t>
  </si>
  <si>
    <t>Crear y Fortalecer Unidades productivas con capital semilla</t>
  </si>
  <si>
    <t xml:space="preserve">Número de unidades
productivas creadas y
fortalecidas con capital semilla
</t>
  </si>
  <si>
    <t>Implementación PROYECTO Crear y Fortalecer Unidades productivas con capital semilla para la población de la localidad histórica y del caribe norte</t>
  </si>
  <si>
    <t>2.3.3602.1300.2021130010013</t>
  </si>
  <si>
    <t>Crear unidades productivas con capital semilla</t>
  </si>
  <si>
    <t>20 proyectos productivos, que incluyan capital semilla o dotación, de menajes, o materiales</t>
  </si>
  <si>
    <t>Implementación PROYECTO Crear y Fortalecer Unidades productivas con capital semilla para la población de la localidad histórica y del caribe norte</t>
  </si>
  <si>
    <t xml:space="preserve">Crear y Fortalecer 10 Unidades
productivas con capital semilla
</t>
  </si>
  <si>
    <t>LOCALIDAD HISTÓRICA Y DEL CARIBE NORTE FACILITANDO EL EMPRENDIMIENTO</t>
  </si>
  <si>
    <t>Realizar ferias de negocios realizadas en la localidad que incentiven el turismo y el fortalecimiento de emprendimientos.</t>
  </si>
  <si>
    <t xml:space="preserve">No de ferias de negocios
realizadas en la localidad que
incentiven el turismo y el
fortalecimiento de
emprendimientos.
</t>
  </si>
  <si>
    <t>Fortalecimiento para el emprendimiento de negocios para los habitantes de la Localidad Histórica y del Caribe Norte en el Distrito de Cartagena de Indias.</t>
  </si>
  <si>
    <t>COMP-ESAL-ALHCN-005-2022</t>
  </si>
  <si>
    <t>2.3.1706.1100.2021130010075</t>
  </si>
  <si>
    <t>REALIZAR TALLERES DE APRENDIZAJE REALIZAR FERIA
GASTRONÓMICA DE COMIDA CARIBEÑA
REALIZAR UNA ESTRATEGIA DE ENCADENAMIENTO
PRODUCTIVO QUE PERMITA DISMINUIR COSTOS DE
PRODUCCIÓN
MEDICIÓN DEL IMPACTO SOCIAL DEL PROYECTO DE
FORTALECIMIENTO A EMPRENDIMIENTO
GASTRONÓMICO EN NUESTRA LOCALIDAD</t>
  </si>
  <si>
    <t xml:space="preserve">Realizar 3 ferias de negocios
realizadas en la localidad que
incentiven el turismo y el
fortalecimiento de
emprendimientos.
</t>
  </si>
  <si>
    <t>Localidad Histórica y del Caribe Norte, Camara de comercio, Procuraduria.</t>
  </si>
  <si>
    <t>TRANSPARENTE</t>
  </si>
  <si>
    <t>PARA VIVIR MEJOR CON UNA GESTIÓN DESEMPEÑO INSTITUCIONAL PARA LA GOBERNANZA</t>
  </si>
  <si>
    <t>GESTION PUBLICA INTEGRADA Y TRANSPARENTE</t>
  </si>
  <si>
    <t xml:space="preserve">
Numero modelo integral de
planeación y gestión
implementados
</t>
  </si>
  <si>
    <t xml:space="preserve">
1 modelo integral de planeación
y gestión implementados
</t>
  </si>
  <si>
    <t>ESTRATEGICA: CONVIVENCIA Y SEGURIDAD PARA LA GOBERNABILIDAD</t>
  </si>
  <si>
    <t>MI LOCALIDAD MAS SEGURA</t>
  </si>
  <si>
    <t>frentes de seguridad fortalecidos con la instalación de herramientas tecnológicas</t>
  </si>
  <si>
    <t xml:space="preserve">
Numero de frentes de seguridad
fortalecidos con herramientas
tecnológicas en la localidad histórica y del caribe norte
</t>
  </si>
  <si>
    <t>Aplicación PROMOCION a el Fortalecimiento y formación a frentes de seguridad de la localidad histórica y del caribe norte</t>
  </si>
  <si>
    <t>2.3.4501.1000.2021130010021</t>
  </si>
  <si>
    <t>Frentes de seguridad fortalecidos con la  instalacion de herramientas tecnologicas</t>
  </si>
  <si>
    <t>ENTREGAR DOTACIÓN DE LOS FRENTES DE
SEGURIDAD
MEDICIÓN DEL IMPACTO GENERADO POR EL
PROYECTO
REALIZAR CAMPAÑAS EDUCATIVAS PARA MEJORAR LA
CONVIVENCIA, LA CULTURA Y LA TOLERANCIA
REALIZAR PLAN DE ESTRATEGIAS PARA MEJORAR LA
CONVIVENCIA CIUDADANA
DIVULGACIÓN DEL PROYECTO</t>
  </si>
  <si>
    <t>Aplicación PROMOCION a el Fortalecimiento y capacitación a frentes de seguridad de la localidad histórica y del caribe norte</t>
  </si>
  <si>
    <t xml:space="preserve">
8 frentes de seguridad
fortalecidos con la instalación
de herramientas tecnológicas
</t>
  </si>
  <si>
    <t>SE RELACIONAN O VINCULAN DOS 2PROYECTOS ZONA URBANA-ZONA INSULAR</t>
  </si>
  <si>
    <t>CULTURA CIUDADANA PARA LA CULTURA Y LA PAZ</t>
  </si>
  <si>
    <t>PROGRAMA: SERVIDOR Y SERVIDORA PÚBLICA AL SERVICIO DE LA CIUDADANÍA</t>
  </si>
  <si>
    <t>talleres de formación en convivencia y paz de las JAC y los funcionarios de la alcaldía local LHCN</t>
  </si>
  <si>
    <t xml:space="preserve">
No de talleres de formación en
convivencia y paz de las JAC y
funcionarios de la alcaldía local en la LHCN
</t>
  </si>
  <si>
    <t>Implementación PROYECTO de formación en convivencia y paz para los miembros de JAC y los funcionarios de la alcaldía local LHCN</t>
  </si>
  <si>
    <t xml:space="preserve"> Talleres de formacion en convivencia y paz de la JAC y funcionarios de la localidad de la alcaldia LHCN</t>
  </si>
  <si>
    <t xml:space="preserve">
15 talleres de formación en
convivencia y paz de las JAC y
los funcionarios de la alcaldía
local LHCN
</t>
  </si>
  <si>
    <t>PARTICIPACION Y DESCENTRALIZACION EN LA LOCALIDAD HISTORICA Y DEL CARIBE NORTE</t>
  </si>
  <si>
    <t>FORTALECIMIENTO INSTITUCIONAL</t>
  </si>
  <si>
    <t>Dotación de capacidades y logística los procesos propios de la LHCN</t>
  </si>
  <si>
    <t xml:space="preserve">
Dotar de capacidades y logística
los procesos propios de la LHCN
</t>
  </si>
  <si>
    <t>NA</t>
  </si>
  <si>
    <t xml:space="preserve">
Dotación de capacidades y
logística los procesos propios de
la LHCN
</t>
  </si>
  <si>
    <t>FINANZAS SOSTENIBLES PARA SALVAR LA LOCALIDAD</t>
  </si>
  <si>
    <t>FINANZAS PUBLICAS PARA SALVAR LA LOCALIDAD</t>
  </si>
  <si>
    <t xml:space="preserve">
Numero de campañas de
sensibilización para el pago
oportuno de sus impuestos en
las seis (6) UCG de la localidad
</t>
  </si>
  <si>
    <t xml:space="preserve">
Oferta institucional y campañas de sensibilización
para el pago oportuno de sus
impuestos en las seis (6) UCG
de la localidad
</t>
  </si>
  <si>
    <t xml:space="preserve">
6 campañas de sensibilización
para el pago oportuno de sus
impuestos en las seis (6) UCG
de la localidad
</t>
  </si>
  <si>
    <t>Localidad Histórica y del Caribe Norte, Secretaria de hacienda</t>
  </si>
  <si>
    <t>EJE TRANSVERSAL</t>
  </si>
  <si>
    <t>LA EQUIDAD E INCLUSIÓN DE LOS NEGROS, AFROS, PALENQUEROS E INDIGENA</t>
  </si>
  <si>
    <t>proyectos productivos, que incluyan capital semilla o dotación, de menajes, o materiales</t>
  </si>
  <si>
    <t xml:space="preserve">
Número de proyectos desarrollados
para la generación de ingresos de la población negra afrocolombiana,
raizal y palenquera
</t>
  </si>
  <si>
    <t>Aplicación PROMOCION DEL EMPRENDIMIEN A proyectos productivos,
que incluyan capital
semilla en especie en Población Negra, Afrocolombiana, Raizal
EN ZONA INSULAR O URBNA DE LA LOCALIDAD HISTORICA Y DEL CARIBE NORTE DEL DISTRITO DE Cartagena de Indias</t>
  </si>
  <si>
    <t xml:space="preserve">2.3.1702.1301.2021130010023
    </t>
  </si>
  <si>
    <t>5 proyectos productivos, que incluyan capital, semilla o dotacion de menajes o materiales</t>
  </si>
  <si>
    <t>CONTRATAR CAPACITADORES EN EMPRENDIMIENTO –
ASOCIATIVIDAD- PAUTAS PARA ORGANIZACIÓN DEL
TRABAJO COMO EQUIPO DE PERSONAS
REALIZAR TALLERES DE FORMACIÓN PARA LA
EMPLEABILIDAD Y EL NEGOCIO.
REALIZAR ASESORÍA EN PRODUCCIÓN DE INSUMOS DE
PRODUCTOS DE ASEO
ENTREGAR APOYO ECONÓMICO (CAPITAL SEMILLA)
REALIZAR IDENTIFICACIÓN DE HABILIDADES Y
CARACTERIZACIÓN POBLACIÓN OBJETIVO</t>
  </si>
  <si>
    <t>Aplicación PROMOCION DEL EMPRENDIMIEN A proyectos productivos, que incluyan capital semilla en especie en Población Negra, Afrocolombiana, Raizal EN ZONA INSULAR O URBNA DE LA LOCALIDAD HISTORICA Y DEL CARIBE NORTE DEL DISTRITO DE Cartagena de Indias</t>
  </si>
  <si>
    <t xml:space="preserve">
5 proyectos productivos,
que incluyan capital
semilla o dotación, de
menajes, o materiales
</t>
  </si>
  <si>
    <t>LOCALIDAD HISTORICA Y DEL CARIBE NORTE POR EL DERECHO DE LAS MUJERES</t>
  </si>
  <si>
    <t>MUJERES DECIDIMOS POR EL EJERCICIO DEL PODER</t>
  </si>
  <si>
    <t>Número de mujeres formadas en liderazgo femenino social, comunitario y político con enfoque diferencial y pertinencia cultural</t>
  </si>
  <si>
    <t xml:space="preserve">50 formadas en liderazgo femenino social, comunitario y político con enfoque diferencial y
pertinencia cultural
</t>
  </si>
  <si>
    <t>Localidad Histórica y del Caribe Norte, Oficina de la mujer.</t>
  </si>
  <si>
    <t>Organizaciones sociales de mujeres con enfoque en acciones para el reconocimiento y apoyo de las diferentes formas organizativas</t>
  </si>
  <si>
    <t>4 Organizaciones sociales de mujeres con enfoque en acciones para el reconocimiento y apoyo de las diferentes formas organizativas</t>
  </si>
  <si>
    <t>UNA VIDA LIBRE DE VIOLENCIAS PARA LAS MUJERES</t>
  </si>
  <si>
    <t xml:space="preserve">Número de personas que
participan en acciones para
prevenir y eliminar la violencia
contra las mujeres
</t>
  </si>
  <si>
    <t xml:space="preserve">100 personas que participan
en acciones afirmativas
encaminadas a prevenir y
disminuir las diferentes
formas de violencia contra
 las mujeres
</t>
  </si>
  <si>
    <t xml:space="preserve">Número de acciones de
prevención de las diferentes
formas de violencia contra la
discriminación y xenofobia
hacia las niñas y mujeres
provenientes de Venezuela de
la localidad
</t>
  </si>
  <si>
    <t xml:space="preserve">10 acciones afirmativas de
prevención de las diferentes
formas de violencia contra
la discriminación y
xenofobia hacia las niñas y
mujeres provenientes de
Venezuela de la localidad
</t>
  </si>
  <si>
    <t>LOCALIDAD HISTORICA Y DEL CARIBE NORTE LIBRE DE CULTURA MACHISTA</t>
  </si>
  <si>
    <t xml:space="preserve">IEO de la Localidad Libres
de sexismo
</t>
  </si>
  <si>
    <t xml:space="preserve">10 IEO de la localidad con
cátedra integral de (libre de
sexismo)
</t>
  </si>
  <si>
    <t xml:space="preserve">Realización de campañas en
localidad encaminada a
desarrollar el cuidado y
trasformación de estereotipos
</t>
  </si>
  <si>
    <t xml:space="preserve">1 campaña masiva encaminada
y sostenible a desarrollar el
cuidado y trasformación de
estereotipos
</t>
  </si>
  <si>
    <t>INCLUSION Y OPORTUNIDAD PARA NIÑOS, NIÑAS Y ADOLESCENTES Y FAMILIAS EN LA LOCALIDAD HISTORICA Y DEL CARIBE NORTE.</t>
  </si>
  <si>
    <t>COMPROMETIDOS CON LA SALVACIÓN DE NUESTRA PRIMERA INFANCIA</t>
  </si>
  <si>
    <t xml:space="preserve">No. de padres, madres y
cuidadores formados en el
desarrollo de entornos
protectores
</t>
  </si>
  <si>
    <t xml:space="preserve">Formar 200 padres, madres
y cuidadores de niños y
niñas de 0 a 5 años en
acciones que promuevan el
desarrollo de entornos
protectores
</t>
  </si>
  <si>
    <t>PROTECCIÓN DE LA INFANCIA Y LA ADOLESCENCIA PARA LA PREVENCIÓN Y ATENCIÓN DE VIOLENCIA</t>
  </si>
  <si>
    <t>Número de rutas de atención a niños, niñas y adolescentes en Trabajo Infantil, atención a Niños, niñas y adolescentes víctimas de violencia sexual, atención a niños, niñas y adolescentes en mendicidad, atención a niños, niñas y adolescentes con alta permanencia en calle o en situación de calle.</t>
  </si>
  <si>
    <t xml:space="preserve">Mantener las cuatro (4) rutas de atención a niños, niñas y adolescentes en Trabajo Infantil,
atención a Niños, niñas y  adolescentes víctimas de  violencia sexual, atención a  y  niños, niñas y adolescentes en    CIETI. mendicidad, atención a  iños, niñas y adolescentes con alta permanencia en calle o en situación de calle.
</t>
  </si>
  <si>
    <t>Localidad Histórica y del Caribe Norte, CEITE.</t>
  </si>
  <si>
    <t>No. de Padres de Familia beneficiados con la oferta/No de padres de familia proyectados para ser atendidos</t>
  </si>
  <si>
    <t>Participación de 130 padres de familia de los NNA de la oferta institucional con niños en situación de trabajo infantil</t>
  </si>
  <si>
    <t>Número de acciones afirmativas de promoción de la denuncia de situaciones de riesgo social como el trabajo infantil, la violencia sexual, el maltrato infantil desarrolladas.</t>
  </si>
  <si>
    <t>Mantener las cuatro (4) acciones afirmativas de promoción de la denuncia de situaciones de riesgo social como el trabajo infantil, la violencia sexual, el maltrato infantil desarrolladas.</t>
  </si>
  <si>
    <t>LOS NIÑOS, LAS NIÑAS Y ADOLESCENTES DE CARTAGENA PARTICIPAN Y DISFRUTAN SUS DERECHOS</t>
  </si>
  <si>
    <t xml:space="preserve">Número de niños, niñas y
adolescentes que participan
de los consejos de infancia y
adolescencia u otros
escenarios de participación
</t>
  </si>
  <si>
    <t xml:space="preserve">130 niños, niñas y
adolescentes que participan
de los consejos de infancia y
adolescencia u otros
escenarios de participación
</t>
  </si>
  <si>
    <t>FORTALECIMIENTO FAMILIAR</t>
  </si>
  <si>
    <t>Número de Familias que participan en acciones de prevención de riesgos sociales que afectan a los niños, niñas y adolescentes</t>
  </si>
  <si>
    <t>50 familias que participan en acciones afirmativas de prevención de riesgos sociales que afectan a los niños, niñas y adloescentes</t>
  </si>
  <si>
    <t>No. de NNA haciendo Prevención/No NNA capacitados no de padres de familia haciendo Prevencion / No padres de familia capacitados.</t>
  </si>
  <si>
    <t>50 NNA y padres de familia capacitados en la prevención del Trabajo Infantil</t>
  </si>
  <si>
    <t>JOVENES SALVANDO A LA LOCALIDAD HISTORICA Y DEL CARIBE NORTE</t>
  </si>
  <si>
    <t>JÓVENES PARTICIPANDO Y SALVANDO A CARTAGENA</t>
  </si>
  <si>
    <t xml:space="preserve">
Número de jóvenes formados
en arte y oficio
</t>
  </si>
  <si>
    <t xml:space="preserve">
600 jóvenes formados
en arte y oficio
</t>
  </si>
  <si>
    <t>Localidad Histórica y del Caribe Norte, SENA.</t>
  </si>
  <si>
    <t>EN LOCALIDAD HISTORICA Y DEL CARIBE NORTE SALVAMOS NUESTROS ADULTOS MAYORES</t>
  </si>
  <si>
    <t>ATENCIÓN INTEGRAL PARA MANTENER A SALVO A LOS ADULTOS MAYORES</t>
  </si>
  <si>
    <t xml:space="preserve">
Número de familiares y
cuidadores capacitados en buen
trato al adulto mayor
</t>
  </si>
  <si>
    <t xml:space="preserve">
250 familiares y
cuidadores
capacitados en buen
trato al adulto mayor
</t>
  </si>
  <si>
    <t>Localidad Histórica y del Caribe Norte, Secretaria de participoacion.</t>
  </si>
  <si>
    <t>PROMOCION Y GARANTIA A LOS DERECHOS HUMANOS DE LAS PERSONAS MAYORES</t>
  </si>
  <si>
    <t>CAMPAÑAS PARA EL RESCATE DE LOS DERECHOS A LOS ADULTOS MAYORES</t>
  </si>
  <si>
    <t xml:space="preserve">
Número de campañas para
el rescate de los derechos
de nuestros adultos
mayores
</t>
  </si>
  <si>
    <t>Implementación PROYECTO
CAMPAÑAS
RESCATE
DERECHOS
ADULTOS MAYORES de la localidad. HISTÓRICA Y DEL CARIBENORTE</t>
  </si>
  <si>
    <t>2.3.4104.1500.2022130010004</t>
  </si>
  <si>
    <t xml:space="preserve">
20 Campañas para el
rescate de los derechos
de nuestros adultos
mayores
</t>
  </si>
  <si>
    <t>TODOS POR LA PROTECCIÓN SOCIAL DE LAS PERSONAS CON DISCAPACIDAD</t>
  </si>
  <si>
    <t>GESTIÓN SOCIAL INTEGRAL Y ARTICULADORA POR LA PROTECCIÓN DE LAS PERSONAS CON DISCAPACIDAD Y/ O CUIDADORES.</t>
  </si>
  <si>
    <t>procesos de formación a los cuidadores y familias de personas con discapacidad</t>
  </si>
  <si>
    <t xml:space="preserve">Número de personas familias y
comunidad formadas para la
atención de las personas con
discapacidad.
</t>
  </si>
  <si>
    <t>Implementación del proyecto para capacitar y formar a cuidadores de personas en condición de discapacidad en la Localidad Histórica y del Caribe Norte del Distrito de Cartagena de Indias.</t>
  </si>
  <si>
    <t>2.3.4104.1300.2021130010018</t>
  </si>
  <si>
    <t>3 procesos de formacion a los cuidadores y familias de personas con discapacidad</t>
  </si>
  <si>
    <t>REALIZAR CAMPAÑAS PARA MEJORAR LA CALIDAD DE
VIDA DE LA POBLACIÓN CON DISCAPACIDAD EN LA
LOCALIDAD.
CREAR ACCIONES QUE PERMITAN OBTENER
CAPACIDADES TÉCNICAS EN MATERIA LABORAL A LAS
PERSONAS CON DISCAPACIDAD Y SUS CUIDADORES</t>
  </si>
  <si>
    <t xml:space="preserve">Implementación PROYECTO capacitación formación y apoyo a cuidadores y familias de personas con discapacidad </t>
  </si>
  <si>
    <t xml:space="preserve">3 procesos de formación a
los cuidadores y familias
de personas con
discapacidad
</t>
  </si>
  <si>
    <t>INCLUSIÓN SOCIAL Y PRODUCTIVA A LAS PERSONAS CON DISCAPACIDAD</t>
  </si>
  <si>
    <t xml:space="preserve">Implementar Alianzas con
Entidades gubernamentales y no
gubernamentales para el
cumplimiento de objetivos.
</t>
  </si>
  <si>
    <t xml:space="preserve">2 alianzas para lograr la
inclusión social y productiva
de las personas con
discapacidad de la localidad
</t>
  </si>
  <si>
    <t>Localidad Histórica y del Caribe Norte, Secretaria de participacion.</t>
  </si>
  <si>
    <t>ORGANIZACIÓN DE PERSONAS CON DISCAPACIDAD CONSOLIDADAS EN LA LIBRE ASOCIACIÓN.</t>
  </si>
  <si>
    <t xml:space="preserve">Consolidar Asociaciones
acorde a la tipología de
discapacidad en la
localidad
</t>
  </si>
  <si>
    <t xml:space="preserve">4 organizaciones de personas con
discapacidad con la misma
tipología para consolidarlas en el
marco de la libre asociación.
</t>
  </si>
  <si>
    <t>ACTIVO</t>
  </si>
  <si>
    <t>DECRETO LOCAL 001 DEL 25 DE ENERO DEL 2022POR MEDIO DEL CUAL SE POSESIONA EL COMITÉ DE LA LOCALIDAD N°1 HISTORICA Y DEL
CARIBE NORTE DE CARTAGENA DE INDIAS DISTRITO TURISTICO Y CULTURAL Y SE DICTAN
OTRAS DISPOSICIONES</t>
  </si>
  <si>
    <t>COMITÉ TERRITORIAL DE DISCAPACIDAD E INCLUSIÓN SOCIAL</t>
  </si>
  <si>
    <t xml:space="preserve">No de Comité local de
Discapacidad
Conformado
</t>
  </si>
  <si>
    <t xml:space="preserve">1 Comité local de
discapacidad de la localidad,
conformado y promoviendo
los Derechos de las
personas con discapacidad
</t>
  </si>
  <si>
    <t>DIVERSIDAD SEXUAL Y NUEVAS IDENTIDADES DE GÉNERO.</t>
  </si>
  <si>
    <t>DIVERSIDAD SEXUAL E IDENTIDADES DE GÉNERO</t>
  </si>
  <si>
    <t xml:space="preserve">Números de procesos
de formación y
acciones afirmativas
para el reconocimiento
de derechos.
</t>
  </si>
  <si>
    <t xml:space="preserve">7 procesos de formación y
acciones afirmativas para el
reconocimiento de derechos.
</t>
  </si>
  <si>
    <t>90% de avance en gestion</t>
  </si>
  <si>
    <t>Esta actividad se desarrollo con la gestion del Alcalde Local, apoyado con las distintas dependecias involucradas en el tema ambiental y entidades privadas sin animo de lucro.</t>
  </si>
  <si>
    <t xml:space="preserve">PENDIENTE A CUMPLIR POR GESTION </t>
  </si>
  <si>
    <t>No se programo proyecto de inversion en esta  actividad para vigencia 2022 por lo tanto no se asignaron recursos</t>
  </si>
  <si>
    <t>PENDIENTE POR CUMPLIR POR GESTION</t>
  </si>
  <si>
    <t>Meta cumplida al  100%</t>
  </si>
  <si>
    <t>META POR CUMPLIR POR GESTION 25% FALTANTE PARA VIGENCIA 2023</t>
  </si>
  <si>
    <t>Activida por gestion programa de espacio publico, para restiticion de 4000  de mts lineales de  zona urbana  de baja mar: cienaga de las quintas, callejon dandi, chambacu, lagito y zona rural o insular: playa linda, tierrabomba, baru, playa blanca y bocachica.</t>
  </si>
  <si>
    <t>META CUMPLIDA 100%</t>
  </si>
  <si>
    <t xml:space="preserve"> Meta cumplida al  100%  proyecto de inversion 2021 concurso de meritos por lo tanto  no se programo esta actividad para la vigencia 2022 </t>
  </si>
  <si>
    <t>“LA REALIZACIÓN DE LA GERENCIA INTEGRAL PARA CONTRATAR LA EJEUCIÓN DE LAS OBRAS DE CONSTRUCCION DE VIAS PARA EL TRANSPORTE Y LA MOVILIDAD; ASÍ COMO EL MANTENIMIENTO, ADECUACIONES Y REPARACIONES DE CANCHAS DEPORTIVAS Y PARQUES DE LA LOCALIDAD HISTORICA Y DEL CARIBE NORTE DEL DISTRITO DE CARTAGENA DE INDIAS</t>
  </si>
  <si>
    <t>CONSTRUCCION, MEJORAMIENTO Y REHABILITACION DE VIAS PARA EL TRANSPORTE Y LA MOVILIDAD EN LA LOCALIDAD HISTÓRICA Y DEL CARIBE NORTE EN EL DISTRITO DE CARTAGENA DE INDIAS</t>
  </si>
  <si>
    <t>REALIZAR LA CONSTRUCCIÓN DE VÍAS EN BARRIOS DE LA LOCALIDAD HISTÓRICA Y DEL CARIBE NORTE</t>
  </si>
  <si>
    <t>REALIZAR LA CONSTRUCCIÓN DE 1 VÍAS EN BARRIOS DE LA LOCALIDAD HISTÓRICA Y DEL CARIBE NORTE</t>
  </si>
  <si>
    <t>CONSTRUCCIÓN MEJORAMIENTO Y REHABILITACIÓN DE VÍAS PARA EL TRANSPORTE Y LA MOVILIDAD EN LA LOCALIDAD HISTÓRICA Y DEL CARIBE NORTE</t>
  </si>
  <si>
    <t>EJECUTADO</t>
  </si>
  <si>
    <t>Proyectos de inversion de infraestructura Avanaces de un 40% en este programa a 31 de diciembre de 2022</t>
  </si>
  <si>
    <t>actividades ejecutada por gestion</t>
  </si>
  <si>
    <t>ACTIVIDAD DE GESTION CON PORCENTAJE 14% DE AVANCE CON ARTICULACION CON EL DADIS</t>
  </si>
  <si>
    <t xml:space="preserve">META CUMPLIDA EN UN 100% ALIANZA UNIVERSIDAD RAFAEL NUÑEZ, DADIS, </t>
  </si>
  <si>
    <t>actividades ejecutadas por gestion con un avance del 50%</t>
  </si>
  <si>
    <t>talleres en comunicación acertiva, resolusion de conflictos y sana convivencia dirigidos a los estudiantes de grados 10 y 11 de la IE San Juan Damasco, Sagrado Corazon de Jesus, Instituto Rochy y Sagrado Corazon de Maria porcentaje de avance 50%</t>
  </si>
  <si>
    <t>pendiente de ejecutar por proyecto de inversion</t>
  </si>
  <si>
    <t>Esta actividad presenta un avance de 0% No se programo esta  actividad para vigencia 2022 por lo tanto  se estima programar y cumplir con la meta para la vigencia 2023</t>
  </si>
  <si>
    <t>Esta activad presenta un avance de 0% No se programo esta  actividad para vigencia 2022 por lo tanto no se asignaron recursos</t>
  </si>
  <si>
    <t>conformado en la vigencia 2021</t>
  </si>
  <si>
    <t xml:space="preserve"> Meta cumplida al  100%  copaco conformado por alcaldia local, ese cartagena, dadis, asojac,asodeus, arquidiciocisis de cartagena, ediles</t>
  </si>
  <si>
    <t>actividades por programar para la vigencia 2023</t>
  </si>
  <si>
    <t>se programara 6 activades para la vigencia 2023</t>
  </si>
  <si>
    <t>COMP-CONV-ALHCN-010-2022</t>
  </si>
  <si>
    <t>GESTION</t>
  </si>
  <si>
    <t>SEPTIEMBRE 9 DE 2021</t>
  </si>
  <si>
    <t>OCUTUBRE 10 DE 2021</t>
  </si>
  <si>
    <t>PROCESOS FORMATIVOS</t>
  </si>
  <si>
    <t>actividades ejecutado por gestion</t>
  </si>
  <si>
    <t>actividad en un 90 % en el hogar infantil Santa rita y Alcaldia Local Sede Santa Rita</t>
  </si>
  <si>
    <t>FORTALECIMIENTO DE LA POLÍTICA NACIONAL DE SALUD MENTAL Y POLÍTICA INTEGRAL PARA LA PREVENCIÓN Y ATENCIÓN DEL CONSUMO DE SUSTANCIAS PSICOACTIVAS EN LOS NIÑOS JÓVENES Y ADOLESCENTES DE LA LHCN DEL DISTRITO DE CARTAGENA DE INDIAS</t>
  </si>
  <si>
    <t>CONV-LHCN-002-2022</t>
  </si>
  <si>
    <t>2021130010074</t>
  </si>
  <si>
    <t>CAMPAÑA PREVENCIÓN DEL CONSUMO DE SUSTANCIAS PSICOACTIVAS EN LA LOCALIDAD
TALLERES DE PREVENCIÓN DE CONSUMO DE SUSTANCIAS PSICOACTIVAS
TALLER SOBRE LOS RIESGOS POR CONSUMO DE SUSTANCIAS PSICOACTIVAS
REALIZACIÓN DE EVENTOS DEPORTIVOS EN LA LOCALIDAD PARA LA UTILIZACIÓN DEL TIEMPO LIBRE Y DE OCIO A NIÑOS ENTRE 12 Y 14 AÑOS
REALIZAR TALLER DETECCIÓN TEMPRANA DE USO DE DROGAS EN NUESTROS HIJOS O PARIENTES</t>
  </si>
  <si>
    <t>IMPLEMENTACIÓN PROYECTO DEL FORTALECIMIENTO DE LA POLÍTICA NACIONAL DE SALUD MENTAL Y POLÍTICA INTEGRAL PARA LA PREVENCIÓN Y ATENCIÓN DEL CONSUMO DE SUSTANCIAS PSICOACTIVAS EN LOS NIÑOS JÓVENES Y ADOLESCENTES</t>
  </si>
  <si>
    <t>CONV-LHCN-002-2023</t>
  </si>
  <si>
    <t>Alberto Elías Fernández Baena, I.E Olga González Arraut, I.E Fernando De La 
Vega</t>
  </si>
  <si>
    <t>se programaran actividades con articulacion con copaco para la vigencia 2023</t>
  </si>
  <si>
    <t>SEPTIEMBRE 29 DE 2022</t>
  </si>
  <si>
    <t>ACTIVIDADES 100% EN TALLERES EN DERECHOS DE LA MUJERES CONTRA LA VIOLENCIA  CON ENFOQUE DE GENERO EN LAS IE DE LA LOCALIDAD Y GRUPO DE MUJERES DE BASE TERRITORIAL</t>
  </si>
  <si>
    <t>ACTIVIDADES 100%  SEMANA DE LA SALUD, SALUD VISUAL, CAMPAÑA DE SALUD Y FORMACION DE LIDERES Y PAUSAS ACTIVAS</t>
  </si>
  <si>
    <t>ACTIVIDADES 95% CON ACOMPAÑAMIENTO CON LA ARL SURA</t>
  </si>
  <si>
    <t>CONSTRUCCIÓN MANTENIMIENCONSTRUCCIÓN MANTENIMIENTOS ADECUACIONES REPARACIONES DE CANCHAS DEPORTIVAS Y PARQUES EN LA ZONA URBANA DE LA LOCALIDAD HISTÓRICA Y DEL CARIBE NORTE DEL DISTRITO DE CARTAGENA DE INDIAS</t>
  </si>
  <si>
    <t xml:space="preserve">2.3.0000.0000.0000130011101 </t>
  </si>
  <si>
    <t>ADECUACION Y MATENIMIENTO PARQUE Y ZONA VERDE BARRIO LOS CALAMARES ADECUACION Y MATENIMIENTO PARQUE Y ZONA VERDE CRR TIERRA BOMBA  MANTENIMIENTO PARQUE BARRIO CRESPITO
 MATENIMIENTO PARQUE O PLAZA BARRIO CANAPOTE 
 MATENIMIENTO PARQUE BARRIO NUEVO CHILE CALLES LOS LAURES MANZANA 2 LOTE 5
 MATENIMIENTO PASEO PEATONAL BARRIO CASTILLOGRANDE
 MATENIMIENTO PARQUE BARRIO LOS CALAMARES 5 ETAPA MANZANA 76
 MATENIMIENTO PARQUE CONJUNTO RESIDENCIAL EL VIRREY DEL BARRIO DANIEL 
LEMAITRE 
 MATENIMIENTO DEL PARQUE EN EL BARRIO LOS CERROS SECTOR CERROMAR 
MANZANA D
 MATENIMIENTO DEL PARQUE EN EL BARRIO BUENOS AIRES TRANSV 54 ENTRE DG 62 Y 
DG 47.
 MATENIMIENTO DEL PARQUE EN LA ISLA TIERRA BOMBA SECTOR LA LOMA FRENTE CDI
 MATENIMIENTO DEL PARQUE EN LA ISLA BOCACHICA
 MATENIMIENTO DEL PARQUE EN LA ISLA DE TIERRA BOMBA CALLE DE IE 
 MATENIMIENTO DEL PARQUE CORREGIMIENTO DE SANTA ANA SECTOR GUINDA MONO 
 MATENIMIENTO DEL PARQUE LA ISLA CAÑO DEL ORO SECTOR LA IGLESIA</t>
  </si>
  <si>
    <t>COMP-CONV-ALHCN-009-2022</t>
  </si>
  <si>
    <t>IMPLEMENTACIÓN PROYECTO DE HABITOS Y ESTILO DE 
VIDA SALUDABLE A TRAVES DE LA PRACTICA DEL 
DEPORTE EN LA LOCALIDAD HISTORICA Y DEL CARIBE 
NORTE (COPA ASOJAC)</t>
  </si>
  <si>
    <t>EN EJECUCION- ACUERDO  002 DE 12 DE OCTUBRE DE 2022-VIGENCIAS FUTURAS</t>
  </si>
  <si>
    <t>pendiente por cumplir meta en vigencia 2023</t>
  </si>
  <si>
    <t>COMP-CONV-ALHCN-008-2022</t>
  </si>
  <si>
    <t>OCTUBRE 21 DE 2022</t>
  </si>
  <si>
    <t>DICIEMBRE 21 DE 2022</t>
  </si>
  <si>
    <t xml:space="preserve"> Impulso de Grupos culturales de la localidad.</t>
  </si>
  <si>
    <t>IMPLEMENTACIÓN PROYECTO APOYANDO EL IMPULSO DE GRUPOS CULTURALES DE LA LOCALIDAD. HISTÓRICA Y DEL CARIBENORTE</t>
  </si>
  <si>
    <t>IMPLEMENTACIÓN DEL PROYECTO DE CAPACITACIÓN A LOS HABITANTES (MUJERES) DE LA LOCALIDAD HISTÓRICA Y DEL CARIBE NORTE EN EL EMPRENDIMIENTO Y ENCADENAMIENTO PRODUCTIVO INCORPORADO EL ENFOQUE DIFERENCIAL EN EL DISTRITO DE CARTAGENA DE INDIAS</t>
  </si>
  <si>
    <t xml:space="preserve">PENDIENTE POR GESTION </t>
  </si>
  <si>
    <t>GESTION CON ACOMPAÑAMIENTO DE LA UNIVERSIDAD RAFAELNUÑEZ CON FACULTAD DE CIENCIAS CONTABLES Y ADMINISTRATIVAS EN EMPRESARIMISMO  Y MEDIANTE PROYECTO DE INVERSION COMP-CONV-ALHCN-002-2022</t>
  </si>
  <si>
    <t>DICIEMBRE 20 DE 2022</t>
  </si>
  <si>
    <t>PROYECTO DE INVERSION COMP-CONV-ALHCN-002-2022</t>
  </si>
  <si>
    <t>EJECUTADO AL 50%</t>
  </si>
  <si>
    <t>SEPTIEMEBRE 29 DE 2022</t>
  </si>
  <si>
    <t>NOVIEMBRE 28 DE 2022</t>
  </si>
  <si>
    <t xml:space="preserve"> impulsar
el emprendimiento como
mecanismo de promoción
empresarial en la LHCN
</t>
  </si>
  <si>
    <t>PROYECTO DE INVERSION LOCAL XXXXX Y GESTION COORDINACION CON EL SENA SE REALIZARON PROCESOS DE FORMACION EN EMPRENDIMIENTO, MERCADEO, ATENCION AL CLIENTE Y CAJA REGISTRADORA.</t>
  </si>
  <si>
    <t>COMP-CONV-LHCN-003-2022</t>
  </si>
  <si>
    <t>DICIEMBRE 28 DE 2022</t>
  </si>
  <si>
    <t>SEPTIEMBRE 30 DE 2022</t>
  </si>
  <si>
    <t>29 DE NOVIEMBRE DE 2022</t>
  </si>
  <si>
    <t>COMP-CONV-011-2022</t>
  </si>
  <si>
    <t>COMP-CONV-ALHCN-007-2022</t>
  </si>
  <si>
    <t>CAMPAÑAS EDUCATIVAS EN VALORES, TOLERANCIA Y RESPETO POR EL SEMEJANTE
TALLERES TEÓRICO- PRÁCTICO SOBRE EL DESARROLLO COMUNITARIO, LIDERAZGO Y GESTIÓN EN PROYECTOS COMUNITARIOS</t>
  </si>
  <si>
    <t>IMPLEMENTACIÓN PROYECTO DE FORMACIÓN EN CONVIVENCIA Y PAZ PARA LOS MIEMBROS DE JAC Y LOS FUNCIONARIOS DE LA ALCALDÍA LOCAL LHCN.</t>
  </si>
  <si>
    <t xml:space="preserve"> </t>
  </si>
  <si>
    <t>COMP-CONV-LHCN 005- 2022</t>
  </si>
  <si>
    <t>IMPLEMENTACIÓN PROYECTO CAMPAÑAS PARA EL RESCATE DE LOS DERECHOS A LOS ADULTOS MAYORES DE LA LOCALIDAD HISTORICA Y DEL CARIBE NORTE</t>
  </si>
  <si>
    <t>COMP-CONV-ALHCN-006-2022</t>
  </si>
  <si>
    <t>200 ADULTOS MAYORES ATENDIDOS CON ACCIONES DE RESCATE DE SUS DERECHOS FUNDAMENTALES</t>
  </si>
  <si>
    <t>RESCATE EN LOS DERECHOS DE LOS ADULTOS MAYORES,</t>
  </si>
  <si>
    <t>IMPLEMENTACIÓN PROYECTO CAMPAÑAS PARAIMPLEMENTACIÓN PROYECTO CAMPAÑAS PARA
EL RESCATE DE LOS DERECHOS A LOS ADULTOS MAYORES DE LA LOCALIDAD HISTÓRICA Y DEL CARIBE NORTE</t>
  </si>
  <si>
    <t>EJECUTADP</t>
  </si>
  <si>
    <t xml:space="preserve">N/A
</t>
  </si>
  <si>
    <t>ALCALDE LOCAL</t>
  </si>
  <si>
    <t>ACTIVIDAD DE GESTION CON 97% DE AVANCE CON ARTICULACION CON SEC DE PARTICIPACION, IDER Y DADIS</t>
  </si>
  <si>
    <t>ACTIVIDAD AL 100% POR GESTION</t>
  </si>
  <si>
    <t>PROGRAMACION DE LA ACTIVIDAD 2022</t>
  </si>
  <si>
    <t>ACUMULADO PROGRAMACION META 2020 - 2022</t>
  </si>
  <si>
    <t>Apropiación Definitiva 2022
(en pesos)</t>
  </si>
  <si>
    <t>OBSERVACIONES A 30 diciembre 2022</t>
  </si>
  <si>
    <t>Se beneficiaron 340 personas, 20 grupos con la entrega de instrumentos musicales de gaita, 5 grupos vallenatos, 120 vestidos folcloricos: Mapale, cumbia, bullerengue y danzas modernas.</t>
  </si>
  <si>
    <t>Formación en emprendimientos de competencias laborales y empresariales en arte y oficio, para generar condiciones de sostenibilidad en el hogar incorporando un enfoque diferencial en la localidad historica del caribe norte.</t>
  </si>
  <si>
    <t>AVANCE META PRODUCTO CUATRIENIO CORTE DICIEMBRE 2022</t>
  </si>
  <si>
    <t xml:space="preserve">AVANCE VIGENCIA 2022 CORTE DICIEMBRE </t>
  </si>
  <si>
    <t>PILAR RESILIENTE</t>
  </si>
  <si>
    <t>PILAR INCLUYENTE</t>
  </si>
  <si>
    <t>PILAR CONTINGENTE</t>
  </si>
  <si>
    <t>PILAR TRANSPARENTE</t>
  </si>
  <si>
    <t>AVANCE META PRODUCTO ALCALDIA LOCAL HISTORICA Y DEL CARIBE NORTE  ACUMULADA CUATRIENIO A DICIEMBRE  2022</t>
  </si>
  <si>
    <t>AVANCE META PRODUCTO ALCALDIA LOCAL  HISTORICA Y DEL CARIBE NORTE  AÑO 2022 DICIEMBRE</t>
  </si>
  <si>
    <t>Ejecucion Definitiva Giros 2022
(en pesos)</t>
  </si>
  <si>
    <t>2.3.4302.1604.2021130010079</t>
  </si>
  <si>
    <t>AVANCE EJECUCION PPTA A DIC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</si>
</sst>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41" formatCode="_-* #,##0_-;\-* #,##0_-;_-* &quot;-&quot;_-;_-@_-"/>
    <numFmt numFmtId="43" formatCode="_-* #,##0.00_-;\-* #,##0.00_-;_-* &quot;-&quot;??_-;_-@_-"/>
    <numFmt numFmtId="164" formatCode="&quot;$&quot;\ #,##0;[Red]\-&quot;$&quot;\ #,##0"/>
    <numFmt numFmtId="165" formatCode="_-&quot;$&quot;\ * #,##0_-;\-&quot;$&quot;\ * #,##0_-;_-&quot;$&quot;\ * &quot;-&quot;_-;_-@_-"/>
    <numFmt numFmtId="166" formatCode="_-&quot;$&quot;\ * #,##0.00_-;\-&quot;$&quot;\ * #,##0.00_-;_-&quot;$&quot;\ * &quot;-&quot;??_-;_-@_-"/>
    <numFmt numFmtId="167" formatCode="&quot;$&quot;\ #,##0.00"/>
    <numFmt numFmtId="168" formatCode="0.0%"/>
  </numFmts>
  <fonts count="29">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9"/>
      <name val="Arial"/>
      <family val="2"/>
    </font>
    <font>
      <sz val="10"/>
      <name val="Calibri (Body)"/>
    </font>
    <font>
      <sz val="10"/>
      <name val="Arial"/>
      <family val="2"/>
    </font>
    <font>
      <b/>
      <sz val="16"/>
      <name val="Calibri"/>
      <family val="2"/>
      <scheme val="minor"/>
    </font>
    <font>
      <i/>
      <sz val="10"/>
      <name val="Arial"/>
      <family val="2"/>
    </font>
    <font>
      <b/>
      <sz val="20"/>
      <name val="Calibri"/>
      <family val="2"/>
      <scheme val="minor"/>
    </font>
    <font>
      <sz val="20"/>
      <name val="Calibri"/>
      <family val="2"/>
      <scheme val="minor"/>
    </font>
    <font>
      <b/>
      <sz val="30"/>
      <name val="Calibri"/>
      <family val="2"/>
      <scheme val="minor"/>
    </font>
    <font>
      <sz val="18"/>
      <name val="Calibri"/>
      <family val="2"/>
      <scheme val="minor"/>
    </font>
    <font>
      <b/>
      <sz val="18"/>
      <name val="Calibri"/>
      <family val="2"/>
      <scheme val="minor"/>
    </font>
    <font>
      <sz val="22"/>
      <name val="Calibri"/>
      <family val="2"/>
      <scheme val="minor"/>
    </font>
    <font>
      <b/>
      <sz val="22"/>
      <name val="Calibri"/>
      <family val="2"/>
      <scheme val="minor"/>
    </font>
    <font>
      <b/>
      <sz val="15"/>
      <name val="Calibri"/>
      <family val="2"/>
      <scheme val="minor"/>
    </font>
    <font>
      <b/>
      <sz val="25"/>
      <name val="Calibri"/>
      <family val="2"/>
      <scheme val="minor"/>
    </font>
    <font>
      <b/>
      <sz val="19"/>
      <name val="Calibri"/>
      <family val="2"/>
      <scheme val="minor"/>
    </font>
    <font>
      <b/>
      <sz val="21"/>
      <name val="Calibri"/>
      <family val="2"/>
      <scheme val="minor"/>
    </font>
    <font>
      <sz val="22"/>
      <color theme="1"/>
      <name val="Calibri"/>
      <family val="2"/>
      <scheme val="minor"/>
    </font>
    <font>
      <b/>
      <sz val="22"/>
      <color theme="1"/>
      <name val="Calibri"/>
      <family val="2"/>
      <scheme val="minor"/>
    </font>
    <font>
      <b/>
      <sz val="25"/>
      <color theme="1"/>
      <name val="Calibri"/>
      <family val="2"/>
      <scheme val="minor"/>
    </font>
    <font>
      <b/>
      <sz val="28"/>
      <color rgb="FFFF0000"/>
      <name val="Calibri"/>
      <family val="2"/>
      <scheme val="minor"/>
    </font>
    <font>
      <b/>
      <sz val="40"/>
      <color rgb="FFFF0000"/>
      <name val="Calibri"/>
      <family val="2"/>
      <scheme val="minor"/>
    </font>
    <font>
      <b/>
      <sz val="11"/>
      <color rgb="FFFF0000"/>
      <name val="Calibri"/>
      <family val="2"/>
      <scheme val="minor"/>
    </font>
    <font>
      <b/>
      <sz val="12"/>
      <color rgb="FFFF0000"/>
      <name val="Calibri"/>
      <family val="2"/>
      <scheme val="minor"/>
    </font>
    <font>
      <b/>
      <sz val="20"/>
      <color rgb="FFFF0000"/>
      <name val="Calibri"/>
      <family val="2"/>
      <scheme val="minor"/>
    </font>
  </fonts>
  <fills count="11">
    <fill>
      <patternFill patternType="none"/>
    </fill>
    <fill>
      <patternFill patternType="gray125"/>
    </fill>
    <fill>
      <patternFill patternType="solid">
        <fgColor theme="0" tint="-0.499984740745262"/>
        <bgColor indexed="64"/>
      </patternFill>
    </fill>
    <fill>
      <patternFill patternType="solid">
        <fgColor theme="1" tint="0.499984740745262"/>
        <bgColor indexed="64"/>
      </patternFill>
    </fill>
    <fill>
      <patternFill patternType="solid">
        <fgColor theme="4" tint="0.39997558519241921"/>
        <bgColor indexed="64"/>
      </patternFill>
    </fill>
    <fill>
      <patternFill patternType="solid">
        <fgColor rgb="FF00B050"/>
        <bgColor indexed="64"/>
      </patternFill>
    </fill>
    <fill>
      <patternFill patternType="solid">
        <fgColor rgb="FFFF0000"/>
        <bgColor indexed="64"/>
      </patternFill>
    </fill>
    <fill>
      <patternFill patternType="solid">
        <fgColor rgb="FFFFFF00"/>
        <bgColor indexed="64"/>
      </patternFill>
    </fill>
    <fill>
      <patternFill patternType="solid">
        <fgColor rgb="FF0070C0"/>
        <bgColor indexed="64"/>
      </patternFill>
    </fill>
    <fill>
      <patternFill patternType="solid">
        <fgColor theme="5" tint="0.39997558519241921"/>
        <bgColor indexed="64"/>
      </patternFill>
    </fill>
    <fill>
      <patternFill patternType="solid">
        <fgColor theme="0"/>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166" fontId="1" fillId="0" borderId="0" applyFont="0" applyFill="0" applyBorder="0" applyAlignment="0" applyProtection="0"/>
  </cellStyleXfs>
  <cellXfs count="183">
    <xf numFmtId="0" fontId="0" fillId="0" borderId="0" xfId="0"/>
    <xf numFmtId="0" fontId="2" fillId="3" borderId="0" xfId="0" applyFont="1" applyFill="1" applyAlignment="1">
      <alignment horizontal="center" vertical="center"/>
    </xf>
    <xf numFmtId="0" fontId="0" fillId="0" borderId="0" xfId="0" applyAlignment="1">
      <alignment horizontal="center" vertical="center"/>
    </xf>
    <xf numFmtId="165" fontId="0" fillId="0" borderId="0" xfId="3" applyFont="1" applyFill="1" applyAlignment="1">
      <alignment horizontal="center" vertical="center"/>
    </xf>
    <xf numFmtId="1" fontId="0" fillId="0" borderId="0" xfId="0" applyNumberFormat="1" applyAlignment="1">
      <alignment horizontal="center" vertical="center"/>
    </xf>
    <xf numFmtId="0" fontId="0" fillId="0" borderId="0" xfId="0" applyAlignment="1">
      <alignment horizontal="left" vertical="center"/>
    </xf>
    <xf numFmtId="9" fontId="0" fillId="0" borderId="0" xfId="4" applyFont="1" applyFill="1" applyAlignment="1">
      <alignment horizontal="center" vertical="center"/>
    </xf>
    <xf numFmtId="39" fontId="3" fillId="0" borderId="1" xfId="1" applyNumberFormat="1" applyFont="1" applyFill="1" applyBorder="1" applyAlignment="1">
      <alignment horizontal="center" vertical="center" wrapText="1"/>
    </xf>
    <xf numFmtId="165" fontId="3" fillId="0" borderId="1" xfId="3" applyFont="1" applyFill="1" applyBorder="1" applyAlignment="1">
      <alignment vertical="center" wrapText="1"/>
    </xf>
    <xf numFmtId="9" fontId="3" fillId="0" borderId="1" xfId="4" applyFont="1" applyFill="1" applyBorder="1" applyAlignment="1">
      <alignment horizontal="center" vertical="center" wrapText="1"/>
    </xf>
    <xf numFmtId="0" fontId="0" fillId="0" borderId="1" xfId="0" applyBorder="1" applyAlignment="1">
      <alignment horizontal="center" vertical="center" wrapText="1"/>
    </xf>
    <xf numFmtId="1" fontId="3" fillId="0" borderId="1" xfId="0" applyNumberFormat="1" applyFont="1" applyBorder="1" applyAlignment="1">
      <alignment horizontal="center" vertical="center" wrapText="1"/>
    </xf>
    <xf numFmtId="0" fontId="5" fillId="0" borderId="1" xfId="0" applyFont="1" applyBorder="1" applyAlignment="1">
      <alignment horizontal="center" wrapText="1"/>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4" fontId="3" fillId="0" borderId="1" xfId="0" applyNumberFormat="1" applyFont="1" applyBorder="1" applyAlignment="1">
      <alignment horizontal="center" vertical="center"/>
    </xf>
    <xf numFmtId="14"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3" fillId="0" borderId="1" xfId="0" applyFont="1" applyBorder="1" applyAlignment="1">
      <alignment horizontal="justify" vertical="center" wrapText="1"/>
    </xf>
    <xf numFmtId="165" fontId="0" fillId="0" borderId="0" xfId="0" applyNumberFormat="1" applyAlignment="1">
      <alignment horizontal="center" vertical="center"/>
    </xf>
    <xf numFmtId="0" fontId="4" fillId="0" borderId="1" xfId="0" applyFont="1" applyBorder="1" applyAlignment="1">
      <alignment horizontal="center" vertical="center" wrapText="1"/>
    </xf>
    <xf numFmtId="165" fontId="0" fillId="0" borderId="0" xfId="3" applyFont="1" applyFill="1" applyBorder="1" applyAlignment="1">
      <alignment horizontal="center" vertical="center"/>
    </xf>
    <xf numFmtId="0" fontId="0" fillId="0" borderId="0" xfId="0" applyAlignment="1">
      <alignment horizontal="center" vertical="center" wrapText="1"/>
    </xf>
    <xf numFmtId="0" fontId="2" fillId="2" borderId="2" xfId="0" applyFont="1" applyFill="1" applyBorder="1" applyAlignment="1">
      <alignment horizontal="center" vertical="center" wrapText="1"/>
    </xf>
    <xf numFmtId="1" fontId="2" fillId="2" borderId="2" xfId="0" applyNumberFormat="1" applyFont="1" applyFill="1" applyBorder="1" applyAlignment="1">
      <alignment horizontal="center" vertical="center" wrapText="1"/>
    </xf>
    <xf numFmtId="9" fontId="2" fillId="2" borderId="2" xfId="4" applyFont="1" applyFill="1" applyBorder="1" applyAlignment="1">
      <alignment horizontal="center" vertical="center" wrapText="1"/>
    </xf>
    <xf numFmtId="165" fontId="2" fillId="2" borderId="2" xfId="3" applyFont="1" applyFill="1" applyBorder="1" applyAlignment="1">
      <alignment horizontal="center" vertical="center" wrapText="1"/>
    </xf>
    <xf numFmtId="0" fontId="8" fillId="0" borderId="1" xfId="0" applyFont="1" applyBorder="1" applyAlignment="1">
      <alignment horizontal="center" vertical="center" textRotation="90" wrapText="1"/>
    </xf>
    <xf numFmtId="0" fontId="4" fillId="0" borderId="1" xfId="0" applyFont="1" applyBorder="1" applyAlignment="1">
      <alignment vertical="center" wrapText="1"/>
    </xf>
    <xf numFmtId="0" fontId="3" fillId="0" borderId="1" xfId="0" applyFont="1" applyBorder="1" applyAlignment="1">
      <alignment vertical="center" wrapText="1"/>
    </xf>
    <xf numFmtId="9"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9" fillId="0" borderId="1" xfId="0" applyFont="1" applyBorder="1" applyAlignment="1">
      <alignment horizontal="center" vertical="center" wrapText="1"/>
    </xf>
    <xf numFmtId="1" fontId="9" fillId="0" borderId="1" xfId="2" applyNumberFormat="1" applyFont="1" applyFill="1" applyBorder="1" applyAlignment="1">
      <alignment horizontal="center" vertical="center"/>
    </xf>
    <xf numFmtId="0" fontId="9" fillId="0" borderId="1" xfId="0" applyFont="1" applyBorder="1" applyAlignment="1">
      <alignment horizontal="center" vertical="center"/>
    </xf>
    <xf numFmtId="0" fontId="3" fillId="0" borderId="1" xfId="0" applyFont="1" applyBorder="1" applyAlignment="1">
      <alignment horizontal="center" wrapText="1"/>
    </xf>
    <xf numFmtId="37" fontId="3" fillId="0" borderId="1" xfId="1" applyNumberFormat="1" applyFont="1" applyFill="1" applyBorder="1" applyAlignment="1">
      <alignment horizontal="center" vertical="center" wrapText="1"/>
    </xf>
    <xf numFmtId="0" fontId="3" fillId="0" borderId="1" xfId="0" applyFont="1" applyBorder="1" applyAlignment="1">
      <alignment wrapText="1"/>
    </xf>
    <xf numFmtId="43" fontId="3" fillId="0" borderId="1" xfId="1" applyFont="1" applyFill="1" applyBorder="1" applyAlignment="1">
      <alignment horizontal="center" vertical="center" wrapText="1"/>
    </xf>
    <xf numFmtId="3" fontId="3"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165" fontId="3" fillId="0" borderId="1" xfId="3" applyFont="1" applyFill="1" applyBorder="1" applyAlignment="1">
      <alignment horizontal="center" vertical="center" wrapText="1"/>
    </xf>
    <xf numFmtId="0" fontId="9" fillId="0" borderId="1" xfId="0" applyFont="1" applyBorder="1" applyAlignment="1">
      <alignment horizontal="justify" vertical="center" wrapText="1"/>
    </xf>
    <xf numFmtId="1" fontId="3" fillId="0" borderId="1" xfId="3"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164" fontId="9" fillId="0" borderId="1" xfId="0" applyNumberFormat="1" applyFont="1" applyBorder="1" applyAlignment="1">
      <alignment vertical="center"/>
    </xf>
    <xf numFmtId="2" fontId="9" fillId="0" borderId="1" xfId="0" applyNumberFormat="1" applyFont="1" applyBorder="1" applyAlignment="1">
      <alignment horizontal="justify" vertical="center" wrapText="1"/>
    </xf>
    <xf numFmtId="0" fontId="3" fillId="0" borderId="5" xfId="0" applyFont="1" applyBorder="1" applyAlignment="1">
      <alignmen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9" fontId="4" fillId="5" borderId="1" xfId="0" applyNumberFormat="1" applyFont="1" applyFill="1" applyBorder="1" applyAlignment="1">
      <alignment horizontal="center" vertical="center" wrapText="1"/>
    </xf>
    <xf numFmtId="9" fontId="4" fillId="6" borderId="1" xfId="0" applyNumberFormat="1" applyFont="1" applyFill="1" applyBorder="1" applyAlignment="1">
      <alignment horizontal="center" vertical="center" wrapText="1"/>
    </xf>
    <xf numFmtId="9" fontId="3" fillId="6" borderId="1" xfId="4" applyFont="1" applyFill="1" applyBorder="1" applyAlignment="1">
      <alignment horizontal="center" vertical="center" wrapText="1"/>
    </xf>
    <xf numFmtId="168" fontId="4" fillId="7" borderId="1" xfId="0" applyNumberFormat="1" applyFont="1" applyFill="1" applyBorder="1" applyAlignment="1">
      <alignment horizontal="center" vertical="center" wrapText="1"/>
    </xf>
    <xf numFmtId="9" fontId="4" fillId="0" borderId="1" xfId="4" applyFont="1" applyFill="1" applyBorder="1" applyAlignment="1">
      <alignment horizontal="center" vertical="center" wrapText="1"/>
    </xf>
    <xf numFmtId="9" fontId="10" fillId="0" borderId="1" xfId="4" applyFont="1" applyFill="1" applyBorder="1" applyAlignment="1">
      <alignment horizontal="center" vertical="center" wrapText="1"/>
    </xf>
    <xf numFmtId="9" fontId="10" fillId="7" borderId="1" xfId="0" applyNumberFormat="1" applyFont="1" applyFill="1" applyBorder="1" applyAlignment="1">
      <alignment horizontal="center" vertical="center" wrapText="1"/>
    </xf>
    <xf numFmtId="9" fontId="11" fillId="0" borderId="1" xfId="4" applyFont="1" applyFill="1" applyBorder="1" applyAlignment="1">
      <alignment horizontal="center" vertical="center" wrapText="1"/>
    </xf>
    <xf numFmtId="168" fontId="10" fillId="6" borderId="1" xfId="4" applyNumberFormat="1" applyFont="1" applyFill="1" applyBorder="1" applyAlignment="1">
      <alignment horizontal="center" vertical="center" wrapText="1"/>
    </xf>
    <xf numFmtId="9" fontId="4" fillId="5" borderId="1" xfId="4" applyFont="1" applyFill="1" applyBorder="1" applyAlignment="1">
      <alignment horizontal="center" vertical="center" wrapText="1"/>
    </xf>
    <xf numFmtId="9" fontId="10" fillId="5" borderId="1" xfId="4" applyFont="1" applyFill="1" applyBorder="1" applyAlignment="1">
      <alignment horizontal="center" vertical="center" wrapText="1"/>
    </xf>
    <xf numFmtId="168" fontId="12" fillId="0" borderId="1" xfId="4" applyNumberFormat="1" applyFont="1" applyFill="1" applyBorder="1" applyAlignment="1">
      <alignment horizontal="center" vertical="center" wrapText="1"/>
    </xf>
    <xf numFmtId="168" fontId="12" fillId="7" borderId="1" xfId="4" applyNumberFormat="1" applyFont="1" applyFill="1" applyBorder="1" applyAlignment="1">
      <alignment horizontal="center" vertical="center" wrapText="1"/>
    </xf>
    <xf numFmtId="168" fontId="3" fillId="0" borderId="1" xfId="4" applyNumberFormat="1" applyFont="1" applyFill="1" applyBorder="1" applyAlignment="1">
      <alignment horizontal="center" vertical="center" wrapText="1"/>
    </xf>
    <xf numFmtId="168" fontId="8" fillId="0" borderId="1" xfId="4" applyNumberFormat="1" applyFont="1" applyFill="1" applyBorder="1" applyAlignment="1">
      <alignment horizontal="center" vertical="center" wrapText="1"/>
    </xf>
    <xf numFmtId="168" fontId="8" fillId="7" borderId="1" xfId="4" applyNumberFormat="1" applyFont="1" applyFill="1" applyBorder="1" applyAlignment="1">
      <alignment horizontal="center" vertical="center" wrapText="1"/>
    </xf>
    <xf numFmtId="168" fontId="8" fillId="6" borderId="1" xfId="4" applyNumberFormat="1" applyFont="1" applyFill="1" applyBorder="1" applyAlignment="1">
      <alignment horizontal="center" vertical="center" wrapText="1"/>
    </xf>
    <xf numFmtId="168" fontId="10" fillId="0" borderId="1" xfId="4" applyNumberFormat="1" applyFont="1" applyFill="1" applyBorder="1" applyAlignment="1">
      <alignment horizontal="center" vertical="center" wrapText="1"/>
    </xf>
    <xf numFmtId="9" fontId="8" fillId="0" borderId="1" xfId="4" applyFont="1" applyFill="1" applyBorder="1" applyAlignment="1">
      <alignment horizontal="center" vertical="center" wrapText="1"/>
    </xf>
    <xf numFmtId="9" fontId="8" fillId="7" borderId="1" xfId="4" applyFont="1" applyFill="1" applyBorder="1" applyAlignment="1">
      <alignment horizontal="center" vertical="center" wrapText="1"/>
    </xf>
    <xf numFmtId="168" fontId="14" fillId="0" borderId="1" xfId="0" applyNumberFormat="1" applyFont="1" applyBorder="1" applyAlignment="1">
      <alignment horizontal="center" vertical="center" wrapText="1"/>
    </xf>
    <xf numFmtId="168" fontId="14" fillId="6" borderId="1" xfId="0" applyNumberFormat="1" applyFont="1" applyFill="1" applyBorder="1" applyAlignment="1">
      <alignment horizontal="center" vertical="center" wrapText="1"/>
    </xf>
    <xf numFmtId="168" fontId="14" fillId="5" borderId="1" xfId="0" applyNumberFormat="1" applyFont="1" applyFill="1" applyBorder="1" applyAlignment="1">
      <alignment horizontal="center" vertical="center" wrapText="1"/>
    </xf>
    <xf numFmtId="168" fontId="14" fillId="7" borderId="1" xfId="0" applyNumberFormat="1" applyFont="1" applyFill="1" applyBorder="1" applyAlignment="1">
      <alignment horizontal="center" vertical="center" wrapText="1"/>
    </xf>
    <xf numFmtId="9" fontId="14" fillId="10" borderId="1" xfId="4" applyFont="1" applyFill="1" applyBorder="1" applyAlignment="1">
      <alignment horizontal="center" vertical="center" wrapText="1"/>
    </xf>
    <xf numFmtId="168" fontId="15" fillId="0" borderId="1" xfId="4" applyNumberFormat="1" applyFont="1" applyFill="1" applyBorder="1" applyAlignment="1">
      <alignment horizontal="center" vertical="center" wrapText="1"/>
    </xf>
    <xf numFmtId="168" fontId="16" fillId="7" borderId="1" xfId="4" applyNumberFormat="1" applyFont="1" applyFill="1" applyBorder="1" applyAlignment="1">
      <alignment horizontal="center" vertical="center" wrapText="1"/>
    </xf>
    <xf numFmtId="0" fontId="3" fillId="0" borderId="2" xfId="0" applyFont="1" applyBorder="1" applyAlignment="1">
      <alignment horizontal="center" vertical="center" wrapText="1"/>
    </xf>
    <xf numFmtId="9" fontId="17" fillId="5" borderId="1" xfId="4" applyFont="1" applyFill="1" applyBorder="1" applyAlignment="1">
      <alignment horizontal="center" vertical="center" wrapText="1"/>
    </xf>
    <xf numFmtId="168" fontId="10" fillId="5" borderId="1" xfId="4" applyNumberFormat="1" applyFont="1" applyFill="1" applyBorder="1" applyAlignment="1">
      <alignment horizontal="center" vertical="center" wrapText="1"/>
    </xf>
    <xf numFmtId="168" fontId="10" fillId="7" borderId="1" xfId="4" applyNumberFormat="1" applyFont="1" applyFill="1" applyBorder="1" applyAlignment="1">
      <alignment horizontal="center" vertical="center" wrapText="1"/>
    </xf>
    <xf numFmtId="168" fontId="16" fillId="5" borderId="1" xfId="4" applyNumberFormat="1" applyFont="1" applyFill="1" applyBorder="1" applyAlignment="1">
      <alignment horizontal="center" vertical="center" wrapText="1"/>
    </xf>
    <xf numFmtId="168" fontId="18" fillId="0" borderId="1" xfId="4" applyNumberFormat="1" applyFont="1" applyFill="1" applyBorder="1" applyAlignment="1">
      <alignment horizontal="center" vertical="center" wrapText="1"/>
    </xf>
    <xf numFmtId="168" fontId="18" fillId="7" borderId="1" xfId="4" applyNumberFormat="1" applyFont="1" applyFill="1" applyBorder="1" applyAlignment="1">
      <alignment horizontal="center" vertical="center" wrapText="1"/>
    </xf>
    <xf numFmtId="168" fontId="14" fillId="0" borderId="1" xfId="4" applyNumberFormat="1" applyFont="1" applyFill="1" applyBorder="1" applyAlignment="1">
      <alignment horizontal="center" vertical="center" wrapText="1"/>
    </xf>
    <xf numFmtId="168" fontId="14" fillId="7" borderId="1" xfId="4" applyNumberFormat="1" applyFont="1" applyFill="1" applyBorder="1" applyAlignment="1">
      <alignment horizontal="center" vertical="center" wrapText="1"/>
    </xf>
    <xf numFmtId="9" fontId="13" fillId="0" borderId="1" xfId="4" applyFont="1" applyFill="1" applyBorder="1" applyAlignment="1">
      <alignment horizontal="center" vertical="center" wrapText="1"/>
    </xf>
    <xf numFmtId="168" fontId="19" fillId="0" borderId="1" xfId="4" applyNumberFormat="1" applyFont="1" applyFill="1" applyBorder="1" applyAlignment="1">
      <alignment horizontal="center" vertical="center" wrapText="1"/>
    </xf>
    <xf numFmtId="9" fontId="19" fillId="0" borderId="1" xfId="4" applyFont="1" applyFill="1" applyBorder="1" applyAlignment="1">
      <alignment horizontal="center" vertical="center" wrapText="1"/>
    </xf>
    <xf numFmtId="9" fontId="19" fillId="6" borderId="1" xfId="4" applyFont="1" applyFill="1" applyBorder="1" applyAlignment="1">
      <alignment horizontal="center" vertical="center" wrapText="1"/>
    </xf>
    <xf numFmtId="168" fontId="10" fillId="0" borderId="1" xfId="0" applyNumberFormat="1" applyFont="1" applyBorder="1" applyAlignment="1">
      <alignment horizontal="center" vertical="center" wrapText="1"/>
    </xf>
    <xf numFmtId="168" fontId="10" fillId="7" borderId="1" xfId="0" applyNumberFormat="1" applyFont="1" applyFill="1" applyBorder="1" applyAlignment="1">
      <alignment horizontal="center" vertical="center" wrapText="1"/>
    </xf>
    <xf numFmtId="168" fontId="16" fillId="0" borderId="1" xfId="4" applyNumberFormat="1" applyFont="1" applyFill="1" applyBorder="1" applyAlignment="1">
      <alignment horizontal="center" vertical="center" wrapText="1"/>
    </xf>
    <xf numFmtId="168" fontId="16" fillId="0" borderId="1" xfId="0" applyNumberFormat="1" applyFont="1" applyBorder="1" applyAlignment="1">
      <alignment horizontal="center" vertical="center" wrapText="1"/>
    </xf>
    <xf numFmtId="9" fontId="19" fillId="5" borderId="1" xfId="4" applyFont="1" applyFill="1" applyBorder="1" applyAlignment="1">
      <alignment horizontal="center" vertical="center" wrapText="1"/>
    </xf>
    <xf numFmtId="9" fontId="19" fillId="5" borderId="1" xfId="0" applyNumberFormat="1" applyFont="1" applyFill="1" applyBorder="1" applyAlignment="1">
      <alignment horizontal="center" vertical="center" wrapText="1"/>
    </xf>
    <xf numFmtId="168" fontId="19" fillId="7" borderId="1" xfId="4" applyNumberFormat="1" applyFont="1" applyFill="1" applyBorder="1" applyAlignment="1">
      <alignment horizontal="center" vertical="center" wrapText="1"/>
    </xf>
    <xf numFmtId="1" fontId="10" fillId="0" borderId="1" xfId="0" applyNumberFormat="1" applyFont="1" applyBorder="1" applyAlignment="1">
      <alignment horizontal="center" vertical="center" wrapText="1"/>
    </xf>
    <xf numFmtId="9" fontId="10" fillId="7" borderId="1" xfId="4" applyFont="1" applyFill="1" applyBorder="1" applyAlignment="1">
      <alignment horizontal="center" vertical="center" wrapText="1"/>
    </xf>
    <xf numFmtId="9" fontId="10" fillId="6" borderId="1" xfId="4" applyFont="1" applyFill="1" applyBorder="1" applyAlignment="1">
      <alignment horizontal="center" vertical="center" wrapText="1"/>
    </xf>
    <xf numFmtId="9" fontId="10" fillId="6"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10" fillId="0" borderId="1" xfId="0" applyFont="1" applyBorder="1" applyAlignment="1">
      <alignment horizontal="center" vertical="center" wrapText="1"/>
    </xf>
    <xf numFmtId="168" fontId="16" fillId="7" borderId="1" xfId="0" applyNumberFormat="1" applyFont="1" applyFill="1" applyBorder="1" applyAlignment="1">
      <alignment horizontal="center" vertical="center" wrapText="1"/>
    </xf>
    <xf numFmtId="9" fontId="0" fillId="0" borderId="0" xfId="0" applyNumberFormat="1" applyAlignment="1">
      <alignment horizontal="center" vertical="center"/>
    </xf>
    <xf numFmtId="9" fontId="20" fillId="0" borderId="1" xfId="4" applyFont="1" applyFill="1" applyBorder="1" applyAlignment="1">
      <alignment horizontal="center" vertical="center" wrapText="1"/>
    </xf>
    <xf numFmtId="9" fontId="20" fillId="5" borderId="1" xfId="4" applyFont="1" applyFill="1" applyBorder="1" applyAlignment="1">
      <alignment horizontal="center" vertical="center" wrapText="1"/>
    </xf>
    <xf numFmtId="9" fontId="16" fillId="0" borderId="1" xfId="0" applyNumberFormat="1" applyFont="1" applyBorder="1" applyAlignment="1">
      <alignment horizontal="center" vertical="center" wrapText="1"/>
    </xf>
    <xf numFmtId="9" fontId="21" fillId="0" borderId="1" xfId="0" applyNumberFormat="1" applyFont="1" applyBorder="1" applyAlignment="1">
      <alignment horizontal="center" vertical="center"/>
    </xf>
    <xf numFmtId="9" fontId="22" fillId="5" borderId="1" xfId="0" applyNumberFormat="1" applyFont="1" applyFill="1" applyBorder="1" applyAlignment="1">
      <alignment horizontal="center" vertical="center"/>
    </xf>
    <xf numFmtId="9" fontId="23" fillId="0" borderId="1" xfId="0" applyNumberFormat="1" applyFont="1" applyBorder="1" applyAlignment="1">
      <alignment horizontal="center" vertical="center"/>
    </xf>
    <xf numFmtId="168" fontId="23" fillId="7" borderId="1" xfId="4" applyNumberFormat="1" applyFont="1" applyFill="1" applyBorder="1" applyAlignment="1">
      <alignment horizontal="center" vertical="center"/>
    </xf>
    <xf numFmtId="9" fontId="3" fillId="0" borderId="1" xfId="4" applyFont="1" applyBorder="1" applyAlignment="1">
      <alignment horizontal="center" vertical="center" wrapText="1"/>
    </xf>
    <xf numFmtId="9" fontId="3" fillId="0" borderId="1" xfId="4" applyFont="1" applyFill="1" applyBorder="1" applyAlignment="1">
      <alignment vertical="center" wrapText="1"/>
    </xf>
    <xf numFmtId="166" fontId="0" fillId="7" borderId="1" xfId="5" applyFont="1" applyFill="1" applyBorder="1" applyAlignment="1">
      <alignment horizontal="center" vertical="center" wrapText="1"/>
    </xf>
    <xf numFmtId="165" fontId="27" fillId="0" borderId="23" xfId="3" applyFont="1" applyFill="1" applyBorder="1" applyAlignment="1">
      <alignment horizontal="center" vertical="center"/>
    </xf>
    <xf numFmtId="9" fontId="28" fillId="0" borderId="24" xfId="4" applyFont="1" applyFill="1" applyBorder="1" applyAlignment="1">
      <alignment horizontal="center" vertical="center"/>
    </xf>
    <xf numFmtId="6" fontId="9" fillId="0" borderId="1" xfId="0" applyNumberFormat="1" applyFont="1" applyBorder="1" applyAlignment="1">
      <alignment horizontal="center" vertical="center"/>
    </xf>
    <xf numFmtId="166" fontId="0" fillId="0" borderId="1" xfId="5" applyFont="1" applyFill="1" applyBorder="1" applyAlignment="1">
      <alignment horizontal="center" vertical="center" wrapText="1"/>
    </xf>
    <xf numFmtId="167" fontId="3" fillId="0" borderId="1" xfId="0" applyNumberFormat="1" applyFont="1" applyBorder="1" applyAlignment="1">
      <alignment horizontal="center" vertical="center" wrapText="1"/>
    </xf>
    <xf numFmtId="0" fontId="7" fillId="0" borderId="1" xfId="0" applyFont="1" applyBorder="1" applyAlignment="1">
      <alignment wrapText="1"/>
    </xf>
    <xf numFmtId="2" fontId="3" fillId="0" borderId="1" xfId="0" applyNumberFormat="1" applyFont="1" applyBorder="1" applyAlignment="1">
      <alignment horizontal="center" vertical="center"/>
    </xf>
    <xf numFmtId="166" fontId="3" fillId="0" borderId="1" xfId="5" applyFont="1" applyFill="1" applyBorder="1" applyAlignment="1">
      <alignment horizontal="center" vertical="center" wrapText="1"/>
    </xf>
    <xf numFmtId="166" fontId="0" fillId="0" borderId="1" xfId="5" applyFont="1" applyFill="1" applyBorder="1" applyAlignment="1">
      <alignment horizontal="left" vertical="center" wrapText="1"/>
    </xf>
    <xf numFmtId="0" fontId="9" fillId="0" borderId="1" xfId="0" applyFont="1" applyBorder="1" applyAlignment="1">
      <alignment vertical="center"/>
    </xf>
    <xf numFmtId="1" fontId="9" fillId="0" borderId="1" xfId="0" applyNumberFormat="1" applyFont="1" applyBorder="1" applyAlignment="1">
      <alignment vertical="center"/>
    </xf>
    <xf numFmtId="0" fontId="9" fillId="0" borderId="1" xfId="0" applyFont="1" applyBorder="1" applyAlignment="1">
      <alignment vertical="center" wrapText="1"/>
    </xf>
    <xf numFmtId="0" fontId="3" fillId="0" borderId="1" xfId="0" applyFont="1" applyBorder="1" applyAlignment="1">
      <alignment vertical="center"/>
    </xf>
    <xf numFmtId="2" fontId="9" fillId="0" borderId="1" xfId="0" applyNumberFormat="1" applyFont="1" applyBorder="1" applyAlignment="1">
      <alignment vertical="center"/>
    </xf>
    <xf numFmtId="9" fontId="9" fillId="0" borderId="1" xfId="4" applyFont="1" applyFill="1" applyBorder="1" applyAlignment="1">
      <alignment vertical="center"/>
    </xf>
    <xf numFmtId="0" fontId="2" fillId="0" borderId="2" xfId="0" applyFont="1" applyBorder="1" applyAlignment="1">
      <alignment horizontal="center" vertical="center" wrapText="1"/>
    </xf>
    <xf numFmtId="0" fontId="3" fillId="0" borderId="1" xfId="0" applyFont="1" applyBorder="1" applyAlignment="1">
      <alignment horizontal="center" vertical="center" textRotation="90" wrapText="1"/>
    </xf>
    <xf numFmtId="0" fontId="3" fillId="0" borderId="5" xfId="0" applyFont="1" applyBorder="1" applyAlignment="1">
      <alignment horizontal="center" vertical="center" textRotation="90" wrapText="1"/>
    </xf>
    <xf numFmtId="0" fontId="24" fillId="0" borderId="11" xfId="0" applyFont="1" applyBorder="1" applyAlignment="1">
      <alignment horizontal="left" vertical="center" wrapText="1"/>
    </xf>
    <xf numFmtId="0" fontId="24" fillId="0" borderId="12" xfId="0" applyFont="1" applyBorder="1" applyAlignment="1">
      <alignment horizontal="left" vertical="center" wrapText="1"/>
    </xf>
    <xf numFmtId="0" fontId="24" fillId="0" borderId="13" xfId="0" applyFont="1" applyBorder="1" applyAlignment="1">
      <alignment horizontal="left" vertical="center" wrapText="1"/>
    </xf>
    <xf numFmtId="0" fontId="24" fillId="0" borderId="14" xfId="0" applyFont="1" applyBorder="1" applyAlignment="1">
      <alignment horizontal="left" vertical="center" wrapText="1"/>
    </xf>
    <xf numFmtId="0" fontId="24" fillId="0" borderId="0" xfId="0" applyFont="1" applyAlignment="1">
      <alignment horizontal="left" vertical="center" wrapText="1"/>
    </xf>
    <xf numFmtId="0" fontId="24" fillId="0" borderId="15" xfId="0" applyFont="1" applyBorder="1" applyAlignment="1">
      <alignment horizontal="left" vertical="center" wrapText="1"/>
    </xf>
    <xf numFmtId="0" fontId="24" fillId="0" borderId="11"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0" xfId="0" applyFont="1" applyAlignment="1">
      <alignment horizontal="center" vertical="center" wrapText="1"/>
    </xf>
    <xf numFmtId="0" fontId="24" fillId="0" borderId="15"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18" xfId="0" applyFont="1" applyBorder="1" applyAlignment="1">
      <alignment horizontal="center" vertical="center" wrapText="1"/>
    </xf>
    <xf numFmtId="168" fontId="25" fillId="0" borderId="19" xfId="4" applyNumberFormat="1" applyFont="1" applyBorder="1" applyAlignment="1">
      <alignment horizontal="center" vertical="center"/>
    </xf>
    <xf numFmtId="168" fontId="25" fillId="0" borderId="20" xfId="4" applyNumberFormat="1" applyFont="1" applyBorder="1" applyAlignment="1">
      <alignment horizontal="center" vertical="center"/>
    </xf>
    <xf numFmtId="168" fontId="25" fillId="0" borderId="21" xfId="4" applyNumberFormat="1" applyFont="1" applyBorder="1" applyAlignment="1">
      <alignment horizontal="center" vertical="center"/>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8" fillId="0" borderId="1" xfId="0" applyFont="1" applyBorder="1" applyAlignment="1">
      <alignment horizontal="center" vertical="center" textRotation="90" wrapText="1"/>
    </xf>
    <xf numFmtId="0" fontId="8" fillId="7" borderId="1" xfId="0" applyFont="1" applyFill="1" applyBorder="1" applyAlignment="1">
      <alignment horizontal="center" vertical="center" textRotation="90" wrapText="1"/>
    </xf>
    <xf numFmtId="0" fontId="4" fillId="4"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3" fillId="0" borderId="8" xfId="0" applyFont="1" applyBorder="1" applyAlignment="1">
      <alignment horizontal="center" vertical="center" textRotation="90" wrapText="1"/>
    </xf>
    <xf numFmtId="0" fontId="3" fillId="0" borderId="10" xfId="0" applyFont="1" applyBorder="1" applyAlignment="1">
      <alignment horizontal="center" vertical="center" textRotation="90" wrapText="1"/>
    </xf>
    <xf numFmtId="0" fontId="3" fillId="0" borderId="9" xfId="0" applyFont="1" applyBorder="1" applyAlignment="1">
      <alignment horizontal="center" vertical="center" textRotation="90" wrapText="1"/>
    </xf>
    <xf numFmtId="0" fontId="3" fillId="0" borderId="1" xfId="0" applyFont="1" applyBorder="1" applyAlignment="1">
      <alignment horizontal="center" vertical="center" wrapText="1"/>
    </xf>
    <xf numFmtId="0" fontId="12" fillId="9" borderId="3"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8" fillId="0" borderId="2" xfId="0" applyFont="1" applyBorder="1" applyAlignment="1">
      <alignment horizontal="center" vertical="center" textRotation="90" wrapText="1"/>
    </xf>
    <xf numFmtId="0" fontId="8" fillId="0" borderId="6" xfId="0" applyFont="1" applyBorder="1" applyAlignment="1">
      <alignment horizontal="center" vertical="center" textRotation="90" wrapText="1"/>
    </xf>
    <xf numFmtId="0" fontId="8" fillId="0" borderId="7" xfId="0" applyFont="1" applyBorder="1" applyAlignment="1">
      <alignment horizontal="center" vertical="center" textRotation="90" wrapText="1"/>
    </xf>
    <xf numFmtId="0" fontId="4" fillId="8" borderId="3" xfId="0" applyFont="1" applyFill="1" applyBorder="1" applyAlignment="1">
      <alignment horizontal="center" vertical="center" wrapText="1"/>
    </xf>
    <xf numFmtId="0" fontId="3" fillId="0" borderId="2" xfId="0" applyFont="1" applyBorder="1" applyAlignment="1">
      <alignment horizontal="center" vertical="center" textRotation="90" wrapText="1"/>
    </xf>
    <xf numFmtId="0" fontId="3" fillId="0" borderId="7" xfId="0" applyFont="1" applyBorder="1" applyAlignment="1">
      <alignment horizontal="center" vertical="center" textRotation="90" wrapText="1"/>
    </xf>
    <xf numFmtId="0" fontId="3" fillId="0" borderId="6" xfId="0" applyFont="1" applyBorder="1" applyAlignment="1">
      <alignment horizontal="center" vertical="center" textRotation="90"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horizontal="center" vertical="center" textRotation="90" wrapText="1"/>
    </xf>
    <xf numFmtId="0" fontId="26" fillId="0" borderId="22" xfId="0" applyFont="1" applyBorder="1" applyAlignment="1">
      <alignment horizontal="center" vertical="center" wrapText="1"/>
    </xf>
    <xf numFmtId="0" fontId="26" fillId="0" borderId="23" xfId="0" applyFont="1" applyBorder="1" applyAlignment="1">
      <alignment horizontal="center" vertical="center" wrapText="1"/>
    </xf>
    <xf numFmtId="0" fontId="3" fillId="0" borderId="5" xfId="0" applyFont="1" applyBorder="1" applyAlignment="1">
      <alignment horizontal="center" vertical="center" textRotation="90" wrapText="1"/>
    </xf>
  </cellXfs>
  <cellStyles count="6">
    <cellStyle name="Millares" xfId="1" builtinId="3"/>
    <cellStyle name="Millares [0]" xfId="2" builtinId="6"/>
    <cellStyle name="Moneda" xfId="5" builtinId="4"/>
    <cellStyle name="Moneda [0]" xfId="3" builtinId="7"/>
    <cellStyle name="Normal" xfId="0" builtinId="0"/>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51"/>
  <sheetViews>
    <sheetView tabSelected="1" zoomScale="60" zoomScaleNormal="60" zoomScalePageLayoutView="80" workbookViewId="0">
      <pane ySplit="1260" activePane="bottomLeft"/>
      <selection activeCell="B1" sqref="B1:B1048576"/>
      <selection pane="bottomLeft" activeCell="I2" sqref="I2"/>
    </sheetView>
  </sheetViews>
  <sheetFormatPr baseColWidth="10" defaultColWidth="11.42578125" defaultRowHeight="15"/>
  <cols>
    <col min="1" max="1" width="17" style="2" customWidth="1"/>
    <col min="2" max="2" width="24.42578125" style="2" customWidth="1"/>
    <col min="3" max="3" width="30.140625" style="2" hidden="1" customWidth="1"/>
    <col min="4" max="4" width="28.42578125" style="2" hidden="1" customWidth="1"/>
    <col min="5" max="5" width="32.42578125" style="2" hidden="1" customWidth="1"/>
    <col min="6" max="7" width="20.140625" style="2" customWidth="1"/>
    <col min="8" max="19" width="33.42578125" style="2" customWidth="1"/>
    <col min="20" max="20" width="21.42578125" style="2" customWidth="1"/>
    <col min="21" max="21" width="28" style="2" customWidth="1"/>
    <col min="22" max="22" width="22.85546875" style="4" customWidth="1"/>
    <col min="23" max="23" width="24.42578125" style="2" customWidth="1"/>
    <col min="24" max="24" width="20.7109375" style="2" customWidth="1"/>
    <col min="25" max="25" width="21" style="2" customWidth="1"/>
    <col min="26" max="26" width="20.5703125" style="2" customWidth="1"/>
    <col min="27" max="27" width="19.5703125" style="5" customWidth="1"/>
    <col min="28" max="28" width="16" style="5" customWidth="1"/>
    <col min="29" max="29" width="26.7109375" style="5" customWidth="1"/>
    <col min="30" max="30" width="20" style="2" customWidth="1"/>
    <col min="31" max="31" width="24.7109375" style="2" customWidth="1"/>
    <col min="32" max="32" width="29.85546875" style="2" customWidth="1"/>
    <col min="33" max="33" width="0.28515625" style="6" hidden="1" customWidth="1"/>
    <col min="34" max="34" width="20.85546875" style="2" customWidth="1"/>
    <col min="35" max="35" width="27.140625" style="2" customWidth="1"/>
    <col min="36" max="36" width="24.42578125" style="2" customWidth="1"/>
    <col min="37" max="37" width="32" style="3" customWidth="1"/>
    <col min="38" max="38" width="30" style="3" customWidth="1"/>
    <col min="39" max="39" width="23.140625" style="3" customWidth="1"/>
    <col min="40" max="40" width="43.42578125" style="2" bestFit="1" customWidth="1"/>
    <col min="41" max="42" width="32.42578125" style="2" customWidth="1"/>
    <col min="43" max="43" width="84" style="2" customWidth="1"/>
    <col min="44" max="44" width="93.85546875" style="2" customWidth="1"/>
    <col min="45" max="16384" width="11.42578125" style="2"/>
  </cols>
  <sheetData>
    <row r="1" spans="1:44" ht="90" customHeight="1">
      <c r="A1" s="24" t="s">
        <v>0</v>
      </c>
      <c r="B1" s="132" t="s">
        <v>1</v>
      </c>
      <c r="C1" s="24" t="s">
        <v>2</v>
      </c>
      <c r="D1" s="24" t="s">
        <v>3</v>
      </c>
      <c r="E1" s="24" t="s">
        <v>4</v>
      </c>
      <c r="F1" s="24" t="s">
        <v>5</v>
      </c>
      <c r="G1" s="24" t="s">
        <v>6</v>
      </c>
      <c r="H1" s="24" t="s">
        <v>7</v>
      </c>
      <c r="I1" s="24" t="s">
        <v>8</v>
      </c>
      <c r="J1" s="24" t="s">
        <v>9</v>
      </c>
      <c r="K1" s="24" t="s">
        <v>10</v>
      </c>
      <c r="L1" s="24" t="s">
        <v>11</v>
      </c>
      <c r="M1" s="24" t="s">
        <v>12</v>
      </c>
      <c r="N1" s="24" t="s">
        <v>13</v>
      </c>
      <c r="O1" s="24" t="s">
        <v>14</v>
      </c>
      <c r="P1" s="24" t="s">
        <v>15</v>
      </c>
      <c r="Q1" s="24" t="s">
        <v>16</v>
      </c>
      <c r="R1" s="24" t="s">
        <v>17</v>
      </c>
      <c r="S1" s="24" t="s">
        <v>18</v>
      </c>
      <c r="T1" s="24" t="s">
        <v>3</v>
      </c>
      <c r="U1" s="24" t="s">
        <v>19</v>
      </c>
      <c r="V1" s="25" t="s">
        <v>20</v>
      </c>
      <c r="W1" s="24" t="s">
        <v>21</v>
      </c>
      <c r="X1" s="24" t="s">
        <v>22</v>
      </c>
      <c r="Y1" s="24" t="s">
        <v>23</v>
      </c>
      <c r="Z1" s="24" t="s">
        <v>24</v>
      </c>
      <c r="AA1" s="24" t="s">
        <v>471</v>
      </c>
      <c r="AB1" s="24" t="s">
        <v>25</v>
      </c>
      <c r="AC1" s="24" t="s">
        <v>472</v>
      </c>
      <c r="AD1" s="24" t="s">
        <v>26</v>
      </c>
      <c r="AE1" s="24" t="s">
        <v>478</v>
      </c>
      <c r="AF1" s="24" t="s">
        <v>477</v>
      </c>
      <c r="AG1" s="26" t="s">
        <v>27</v>
      </c>
      <c r="AH1" s="24" t="s">
        <v>28</v>
      </c>
      <c r="AI1" s="24" t="s">
        <v>29</v>
      </c>
      <c r="AJ1" s="24" t="s">
        <v>30</v>
      </c>
      <c r="AK1" s="27" t="s">
        <v>473</v>
      </c>
      <c r="AL1" s="27" t="s">
        <v>485</v>
      </c>
      <c r="AM1" s="27"/>
      <c r="AN1" s="24" t="s">
        <v>31</v>
      </c>
      <c r="AO1" s="24" t="s">
        <v>32</v>
      </c>
      <c r="AP1" s="24" t="s">
        <v>33</v>
      </c>
      <c r="AQ1" s="24" t="s">
        <v>474</v>
      </c>
      <c r="AR1" s="1" t="s">
        <v>34</v>
      </c>
    </row>
    <row r="2" spans="1:44" ht="190.5" customHeight="1">
      <c r="A2" s="158" t="s">
        <v>35</v>
      </c>
      <c r="B2" s="179" t="s">
        <v>36</v>
      </c>
      <c r="C2" s="29"/>
      <c r="D2" s="30">
        <v>0</v>
      </c>
      <c r="E2" s="29"/>
      <c r="F2" s="13" t="s">
        <v>37</v>
      </c>
      <c r="G2" s="13" t="s">
        <v>38</v>
      </c>
      <c r="H2" s="13" t="s">
        <v>39</v>
      </c>
      <c r="I2" s="13" t="s">
        <v>38</v>
      </c>
      <c r="J2" s="13" t="s">
        <v>38</v>
      </c>
      <c r="K2" s="13" t="s">
        <v>38</v>
      </c>
      <c r="L2" s="13" t="s">
        <v>38</v>
      </c>
      <c r="M2" s="13" t="s">
        <v>38</v>
      </c>
      <c r="N2" s="13" t="s">
        <v>38</v>
      </c>
      <c r="O2" s="13" t="s">
        <v>38</v>
      </c>
      <c r="P2" s="13" t="s">
        <v>38</v>
      </c>
      <c r="Q2" s="13" t="s">
        <v>38</v>
      </c>
      <c r="R2" s="13" t="s">
        <v>38</v>
      </c>
      <c r="S2" s="13" t="s">
        <v>38</v>
      </c>
      <c r="T2" s="13">
        <v>0</v>
      </c>
      <c r="U2" s="13" t="s">
        <v>40</v>
      </c>
      <c r="V2" s="11">
        <v>10</v>
      </c>
      <c r="W2" s="11">
        <v>3</v>
      </c>
      <c r="X2" s="11">
        <v>3</v>
      </c>
      <c r="Y2" s="11">
        <v>3</v>
      </c>
      <c r="Z2" s="11">
        <v>1</v>
      </c>
      <c r="AA2" s="13">
        <v>3</v>
      </c>
      <c r="AB2" s="13">
        <v>3</v>
      </c>
      <c r="AC2" s="13">
        <v>9</v>
      </c>
      <c r="AD2" s="50" t="s">
        <v>38</v>
      </c>
      <c r="AE2" s="9">
        <v>1</v>
      </c>
      <c r="AF2" s="31">
        <v>0.9</v>
      </c>
      <c r="AG2" s="31">
        <v>0.9</v>
      </c>
      <c r="AH2" s="13" t="s">
        <v>41</v>
      </c>
      <c r="AI2" s="32" t="s">
        <v>42</v>
      </c>
      <c r="AJ2" s="13" t="s">
        <v>38</v>
      </c>
      <c r="AK2" s="13" t="s">
        <v>38</v>
      </c>
      <c r="AL2" s="13"/>
      <c r="AM2" s="13"/>
      <c r="AN2" s="13" t="s">
        <v>38</v>
      </c>
      <c r="AO2" s="13" t="s">
        <v>38</v>
      </c>
      <c r="AP2" s="13" t="s">
        <v>381</v>
      </c>
      <c r="AQ2" s="13" t="s">
        <v>382</v>
      </c>
      <c r="AR2" s="33"/>
    </row>
    <row r="3" spans="1:44" ht="54.75" customHeight="1">
      <c r="A3" s="158"/>
      <c r="B3" s="179"/>
      <c r="C3" s="29"/>
      <c r="D3" s="30"/>
      <c r="E3" s="29"/>
      <c r="F3" s="153" t="s">
        <v>37</v>
      </c>
      <c r="G3" s="154"/>
      <c r="H3" s="154"/>
      <c r="I3" s="154"/>
      <c r="J3" s="154"/>
      <c r="K3" s="154"/>
      <c r="L3" s="154"/>
      <c r="M3" s="154"/>
      <c r="N3" s="154"/>
      <c r="O3" s="154"/>
      <c r="P3" s="154"/>
      <c r="Q3" s="154"/>
      <c r="R3" s="154"/>
      <c r="S3" s="154"/>
      <c r="T3" s="154"/>
      <c r="U3" s="154"/>
      <c r="V3" s="154"/>
      <c r="W3" s="154"/>
      <c r="X3" s="154"/>
      <c r="Y3" s="154"/>
      <c r="Z3" s="154"/>
      <c r="AA3" s="154"/>
      <c r="AB3" s="154"/>
      <c r="AC3" s="154"/>
      <c r="AD3" s="51"/>
      <c r="AE3" s="31">
        <f>+AE2</f>
        <v>1</v>
      </c>
      <c r="AF3" s="52">
        <f>+AF2</f>
        <v>0.9</v>
      </c>
      <c r="AG3" s="49"/>
      <c r="AH3" s="13"/>
      <c r="AI3" s="32"/>
      <c r="AJ3" s="13"/>
      <c r="AK3" s="13"/>
      <c r="AL3" s="13"/>
      <c r="AM3" s="13"/>
      <c r="AN3" s="13"/>
      <c r="AO3" s="13"/>
      <c r="AP3" s="13"/>
      <c r="AQ3" s="13"/>
      <c r="AR3" s="33"/>
    </row>
    <row r="4" spans="1:44" ht="190.5" customHeight="1">
      <c r="A4" s="158"/>
      <c r="B4" s="179"/>
      <c r="C4" s="29"/>
      <c r="D4" s="30"/>
      <c r="E4" s="29"/>
      <c r="F4" s="166" t="s">
        <v>44</v>
      </c>
      <c r="G4" s="13" t="s">
        <v>38</v>
      </c>
      <c r="H4" s="13" t="s">
        <v>45</v>
      </c>
      <c r="I4" s="13" t="s">
        <v>38</v>
      </c>
      <c r="J4" s="13" t="s">
        <v>38</v>
      </c>
      <c r="K4" s="13" t="s">
        <v>38</v>
      </c>
      <c r="L4" s="13" t="s">
        <v>38</v>
      </c>
      <c r="M4" s="13" t="s">
        <v>38</v>
      </c>
      <c r="N4" s="13" t="s">
        <v>38</v>
      </c>
      <c r="O4" s="13" t="s">
        <v>38</v>
      </c>
      <c r="P4" s="13" t="s">
        <v>38</v>
      </c>
      <c r="Q4" s="13" t="s">
        <v>38</v>
      </c>
      <c r="R4" s="13" t="s">
        <v>38</v>
      </c>
      <c r="S4" s="13" t="s">
        <v>38</v>
      </c>
      <c r="T4" s="13">
        <v>0</v>
      </c>
      <c r="U4" s="13" t="s">
        <v>46</v>
      </c>
      <c r="V4" s="11">
        <v>8</v>
      </c>
      <c r="W4" s="11">
        <v>2</v>
      </c>
      <c r="X4" s="11">
        <v>2</v>
      </c>
      <c r="Y4" s="11">
        <v>2</v>
      </c>
      <c r="Z4" s="11">
        <v>2</v>
      </c>
      <c r="AA4" s="13">
        <v>2</v>
      </c>
      <c r="AB4" s="13">
        <v>0</v>
      </c>
      <c r="AC4" s="13">
        <v>0</v>
      </c>
      <c r="AD4" s="13" t="s">
        <v>38</v>
      </c>
      <c r="AE4" s="9">
        <f>+(AC4-AB4)/AA4</f>
        <v>0</v>
      </c>
      <c r="AF4" s="31">
        <v>0</v>
      </c>
      <c r="AG4" s="31">
        <v>0</v>
      </c>
      <c r="AH4" s="13" t="s">
        <v>41</v>
      </c>
      <c r="AI4" s="13" t="s">
        <v>42</v>
      </c>
      <c r="AJ4" s="13" t="s">
        <v>38</v>
      </c>
      <c r="AK4" s="13" t="s">
        <v>38</v>
      </c>
      <c r="AL4" s="13"/>
      <c r="AM4" s="13"/>
      <c r="AN4" s="13" t="s">
        <v>38</v>
      </c>
      <c r="AO4" s="13" t="s">
        <v>38</v>
      </c>
      <c r="AP4" s="13" t="s">
        <v>383</v>
      </c>
      <c r="AQ4" s="13" t="s">
        <v>384</v>
      </c>
      <c r="AR4" s="33"/>
    </row>
    <row r="5" spans="1:44" ht="213" customHeight="1">
      <c r="A5" s="158"/>
      <c r="B5" s="179"/>
      <c r="C5" s="29"/>
      <c r="D5" s="30"/>
      <c r="E5" s="30"/>
      <c r="F5" s="166"/>
      <c r="G5" s="13" t="s">
        <v>38</v>
      </c>
      <c r="H5" s="13" t="s">
        <v>47</v>
      </c>
      <c r="I5" s="13" t="s">
        <v>38</v>
      </c>
      <c r="J5" s="13" t="s">
        <v>38</v>
      </c>
      <c r="K5" s="13" t="s">
        <v>38</v>
      </c>
      <c r="L5" s="13" t="s">
        <v>38</v>
      </c>
      <c r="M5" s="13" t="s">
        <v>38</v>
      </c>
      <c r="N5" s="13" t="s">
        <v>38</v>
      </c>
      <c r="O5" s="13" t="s">
        <v>38</v>
      </c>
      <c r="P5" s="13" t="s">
        <v>38</v>
      </c>
      <c r="Q5" s="13" t="s">
        <v>38</v>
      </c>
      <c r="R5" s="13" t="s">
        <v>38</v>
      </c>
      <c r="S5" s="13" t="s">
        <v>38</v>
      </c>
      <c r="T5" s="13">
        <v>150</v>
      </c>
      <c r="U5" s="13" t="s">
        <v>48</v>
      </c>
      <c r="V5" s="11">
        <v>450</v>
      </c>
      <c r="W5" s="11">
        <v>120</v>
      </c>
      <c r="X5" s="11">
        <v>120</v>
      </c>
      <c r="Y5" s="11">
        <v>120</v>
      </c>
      <c r="Z5" s="11">
        <v>90</v>
      </c>
      <c r="AA5" s="13" t="s">
        <v>38</v>
      </c>
      <c r="AB5" s="13">
        <v>0</v>
      </c>
      <c r="AC5" s="13">
        <f t="shared" ref="AC5:AC7" si="0">+W5+X5</f>
        <v>240</v>
      </c>
      <c r="AD5" s="13" t="s">
        <v>38</v>
      </c>
      <c r="AE5" s="13"/>
      <c r="AF5" s="31">
        <v>0</v>
      </c>
      <c r="AG5" s="31">
        <v>0</v>
      </c>
      <c r="AH5" s="13" t="s">
        <v>41</v>
      </c>
      <c r="AI5" s="13" t="s">
        <v>42</v>
      </c>
      <c r="AJ5" s="13" t="s">
        <v>38</v>
      </c>
      <c r="AK5" s="13" t="s">
        <v>38</v>
      </c>
      <c r="AL5" s="13"/>
      <c r="AM5" s="13"/>
      <c r="AN5" s="13" t="s">
        <v>38</v>
      </c>
      <c r="AO5" s="13" t="s">
        <v>38</v>
      </c>
      <c r="AP5" s="13" t="s">
        <v>38</v>
      </c>
      <c r="AQ5" s="13" t="s">
        <v>43</v>
      </c>
      <c r="AR5" s="33"/>
    </row>
    <row r="6" spans="1:44" ht="40.5" customHeight="1">
      <c r="A6" s="158"/>
      <c r="B6" s="179"/>
      <c r="C6" s="29"/>
      <c r="D6" s="30"/>
      <c r="E6" s="30"/>
      <c r="F6" s="153" t="s">
        <v>44</v>
      </c>
      <c r="G6" s="154"/>
      <c r="H6" s="154"/>
      <c r="I6" s="154"/>
      <c r="J6" s="154"/>
      <c r="K6" s="154"/>
      <c r="L6" s="154"/>
      <c r="M6" s="154"/>
      <c r="N6" s="154"/>
      <c r="O6" s="154"/>
      <c r="P6" s="154"/>
      <c r="Q6" s="154"/>
      <c r="R6" s="154"/>
      <c r="S6" s="154"/>
      <c r="T6" s="154"/>
      <c r="U6" s="154"/>
      <c r="V6" s="154"/>
      <c r="W6" s="154"/>
      <c r="X6" s="154"/>
      <c r="Y6" s="154"/>
      <c r="Z6" s="154"/>
      <c r="AA6" s="154"/>
      <c r="AB6" s="154"/>
      <c r="AC6" s="154"/>
      <c r="AD6" s="13"/>
      <c r="AE6" s="9">
        <f>AVERAGE(AE4:AE5)</f>
        <v>0</v>
      </c>
      <c r="AF6" s="53">
        <f>AVERAGE(AF4:AF5)</f>
        <v>0</v>
      </c>
      <c r="AG6" s="31"/>
      <c r="AH6" s="13"/>
      <c r="AI6" s="13"/>
      <c r="AJ6" s="13"/>
      <c r="AK6" s="13"/>
      <c r="AL6" s="13"/>
      <c r="AM6" s="13"/>
      <c r="AN6" s="13"/>
      <c r="AO6" s="13"/>
      <c r="AP6" s="13"/>
      <c r="AQ6" s="13"/>
      <c r="AR6" s="33"/>
    </row>
    <row r="7" spans="1:44" ht="200.25" customHeight="1">
      <c r="A7" s="158"/>
      <c r="B7" s="179"/>
      <c r="C7" s="29"/>
      <c r="D7" s="30"/>
      <c r="E7" s="30"/>
      <c r="F7" s="30" t="s">
        <v>49</v>
      </c>
      <c r="G7" s="13" t="s">
        <v>38</v>
      </c>
      <c r="H7" s="13" t="s">
        <v>50</v>
      </c>
      <c r="I7" s="13" t="s">
        <v>38</v>
      </c>
      <c r="J7" s="13" t="s">
        <v>38</v>
      </c>
      <c r="K7" s="13" t="s">
        <v>38</v>
      </c>
      <c r="L7" s="13" t="s">
        <v>38</v>
      </c>
      <c r="M7" s="13" t="s">
        <v>38</v>
      </c>
      <c r="N7" s="13" t="s">
        <v>38</v>
      </c>
      <c r="O7" s="13" t="s">
        <v>38</v>
      </c>
      <c r="P7" s="13" t="s">
        <v>38</v>
      </c>
      <c r="Q7" s="13" t="s">
        <v>38</v>
      </c>
      <c r="R7" s="13" t="s">
        <v>38</v>
      </c>
      <c r="S7" s="13" t="s">
        <v>38</v>
      </c>
      <c r="T7" s="13">
        <v>8</v>
      </c>
      <c r="U7" s="13" t="s">
        <v>51</v>
      </c>
      <c r="V7" s="11">
        <v>9</v>
      </c>
      <c r="W7" s="11">
        <v>3</v>
      </c>
      <c r="X7" s="11">
        <v>6</v>
      </c>
      <c r="Y7" s="11">
        <v>2</v>
      </c>
      <c r="Z7" s="11">
        <v>1</v>
      </c>
      <c r="AA7" s="13">
        <v>0</v>
      </c>
      <c r="AB7" s="13">
        <v>0</v>
      </c>
      <c r="AC7" s="13">
        <f t="shared" si="0"/>
        <v>9</v>
      </c>
      <c r="AD7" s="13">
        <v>9</v>
      </c>
      <c r="AE7" s="13"/>
      <c r="AF7" s="31">
        <v>1</v>
      </c>
      <c r="AG7" s="31">
        <v>1</v>
      </c>
      <c r="AH7" s="13" t="s">
        <v>41</v>
      </c>
      <c r="AI7" s="13" t="s">
        <v>42</v>
      </c>
      <c r="AJ7" s="13" t="s">
        <v>71</v>
      </c>
      <c r="AK7" s="13" t="s">
        <v>38</v>
      </c>
      <c r="AL7" s="13"/>
      <c r="AM7" s="13"/>
      <c r="AN7" s="13" t="s">
        <v>38</v>
      </c>
      <c r="AO7" s="13" t="s">
        <v>38</v>
      </c>
      <c r="AP7" s="13" t="s">
        <v>386</v>
      </c>
      <c r="AQ7" s="33" t="s">
        <v>52</v>
      </c>
      <c r="AR7" s="33"/>
    </row>
    <row r="8" spans="1:44" ht="56.25" customHeight="1">
      <c r="A8" s="158"/>
      <c r="B8" s="133"/>
      <c r="C8" s="29"/>
      <c r="D8" s="30"/>
      <c r="E8" s="30"/>
      <c r="F8" s="153" t="s">
        <v>49</v>
      </c>
      <c r="G8" s="154"/>
      <c r="H8" s="154"/>
      <c r="I8" s="154"/>
      <c r="J8" s="154"/>
      <c r="K8" s="154"/>
      <c r="L8" s="154"/>
      <c r="M8" s="154"/>
      <c r="N8" s="154"/>
      <c r="O8" s="154"/>
      <c r="P8" s="154"/>
      <c r="Q8" s="154"/>
      <c r="R8" s="154"/>
      <c r="S8" s="154"/>
      <c r="T8" s="154"/>
      <c r="U8" s="154"/>
      <c r="V8" s="154"/>
      <c r="W8" s="154"/>
      <c r="X8" s="154"/>
      <c r="Y8" s="154"/>
      <c r="Z8" s="154"/>
      <c r="AA8" s="154"/>
      <c r="AB8" s="154"/>
      <c r="AC8" s="154"/>
      <c r="AD8" s="13"/>
      <c r="AE8" s="13"/>
      <c r="AF8" s="52">
        <f>+AF7</f>
        <v>1</v>
      </c>
      <c r="AG8" s="31"/>
      <c r="AH8" s="13"/>
      <c r="AI8" s="13"/>
      <c r="AJ8" s="13"/>
      <c r="AK8" s="13"/>
      <c r="AL8" s="13"/>
      <c r="AM8" s="13"/>
      <c r="AN8" s="13"/>
      <c r="AO8" s="13"/>
      <c r="AP8" s="13"/>
      <c r="AQ8" s="33"/>
      <c r="AR8" s="33"/>
    </row>
    <row r="9" spans="1:44" ht="56.25" customHeight="1">
      <c r="A9" s="158"/>
      <c r="B9" s="173" t="s">
        <v>36</v>
      </c>
      <c r="C9" s="156"/>
      <c r="D9" s="156"/>
      <c r="E9" s="156"/>
      <c r="F9" s="156"/>
      <c r="G9" s="156"/>
      <c r="H9" s="156"/>
      <c r="I9" s="156"/>
      <c r="J9" s="156"/>
      <c r="K9" s="156"/>
      <c r="L9" s="156"/>
      <c r="M9" s="156"/>
      <c r="N9" s="156"/>
      <c r="O9" s="156"/>
      <c r="P9" s="156"/>
      <c r="Q9" s="156"/>
      <c r="R9" s="156"/>
      <c r="S9" s="156"/>
      <c r="T9" s="156"/>
      <c r="U9" s="156"/>
      <c r="V9" s="156"/>
      <c r="W9" s="156"/>
      <c r="X9" s="156"/>
      <c r="Y9" s="156"/>
      <c r="Z9" s="156"/>
      <c r="AA9" s="156"/>
      <c r="AB9" s="156"/>
      <c r="AC9" s="157"/>
      <c r="AD9" s="13"/>
      <c r="AE9" s="57">
        <f>+(AE8+AE6+AE3)/3</f>
        <v>0.33333333333333331</v>
      </c>
      <c r="AF9" s="58">
        <f>+(AF8+AF6+AF3)/3</f>
        <v>0.6333333333333333</v>
      </c>
      <c r="AG9" s="31"/>
      <c r="AH9" s="13"/>
      <c r="AI9" s="13"/>
      <c r="AJ9" s="13"/>
      <c r="AK9" s="13"/>
      <c r="AL9" s="13"/>
      <c r="AM9" s="13"/>
      <c r="AN9" s="13"/>
      <c r="AO9" s="13"/>
      <c r="AP9" s="13"/>
      <c r="AQ9" s="33"/>
      <c r="AR9" s="33"/>
    </row>
    <row r="10" spans="1:44" ht="174" customHeight="1">
      <c r="A10" s="158"/>
      <c r="B10" s="179" t="s">
        <v>53</v>
      </c>
      <c r="C10" s="29"/>
      <c r="D10" s="30"/>
      <c r="E10" s="30"/>
      <c r="F10" s="30" t="s">
        <v>54</v>
      </c>
      <c r="G10" s="13" t="s">
        <v>38</v>
      </c>
      <c r="H10" s="13" t="s">
        <v>55</v>
      </c>
      <c r="I10" s="13" t="s">
        <v>38</v>
      </c>
      <c r="J10" s="13" t="s">
        <v>38</v>
      </c>
      <c r="K10" s="13" t="s">
        <v>38</v>
      </c>
      <c r="L10" s="13" t="s">
        <v>38</v>
      </c>
      <c r="M10" s="13" t="s">
        <v>38</v>
      </c>
      <c r="N10" s="13" t="s">
        <v>38</v>
      </c>
      <c r="O10" s="13" t="s">
        <v>38</v>
      </c>
      <c r="P10" s="13" t="s">
        <v>38</v>
      </c>
      <c r="Q10" s="13" t="s">
        <v>38</v>
      </c>
      <c r="R10" s="13" t="s">
        <v>38</v>
      </c>
      <c r="S10" s="13" t="s">
        <v>38</v>
      </c>
      <c r="T10" s="13">
        <v>0</v>
      </c>
      <c r="U10" s="13" t="s">
        <v>56</v>
      </c>
      <c r="V10" s="11">
        <v>200</v>
      </c>
      <c r="W10" s="13">
        <v>50</v>
      </c>
      <c r="X10" s="13">
        <v>50</v>
      </c>
      <c r="Y10" s="13">
        <v>50</v>
      </c>
      <c r="Z10" s="13">
        <v>50</v>
      </c>
      <c r="AA10" s="13">
        <v>50</v>
      </c>
      <c r="AB10" s="13">
        <v>0</v>
      </c>
      <c r="AC10" s="13">
        <v>0</v>
      </c>
      <c r="AD10" s="13">
        <v>0</v>
      </c>
      <c r="AE10" s="31">
        <v>0</v>
      </c>
      <c r="AF10" s="31">
        <v>0</v>
      </c>
      <c r="AG10" s="31">
        <v>0</v>
      </c>
      <c r="AH10" s="13" t="s">
        <v>41</v>
      </c>
      <c r="AI10" s="13" t="s">
        <v>42</v>
      </c>
      <c r="AJ10" s="13" t="s">
        <v>38</v>
      </c>
      <c r="AK10" s="13" t="s">
        <v>38</v>
      </c>
      <c r="AL10" s="13"/>
      <c r="AM10" s="13"/>
      <c r="AN10" s="13" t="s">
        <v>38</v>
      </c>
      <c r="AO10" s="13" t="s">
        <v>38</v>
      </c>
      <c r="AP10" s="13" t="s">
        <v>385</v>
      </c>
      <c r="AQ10" s="13" t="s">
        <v>384</v>
      </c>
      <c r="AR10" s="33"/>
    </row>
    <row r="11" spans="1:44" ht="70.5" customHeight="1">
      <c r="A11" s="158"/>
      <c r="B11" s="179"/>
      <c r="C11" s="29"/>
      <c r="D11" s="30"/>
      <c r="E11" s="30"/>
      <c r="F11" s="153" t="s">
        <v>54</v>
      </c>
      <c r="G11" s="154"/>
      <c r="H11" s="154"/>
      <c r="I11" s="154"/>
      <c r="J11" s="154"/>
      <c r="K11" s="154"/>
      <c r="L11" s="154"/>
      <c r="M11" s="154"/>
      <c r="N11" s="154"/>
      <c r="O11" s="154"/>
      <c r="P11" s="154"/>
      <c r="Q11" s="154"/>
      <c r="R11" s="154"/>
      <c r="S11" s="154"/>
      <c r="T11" s="154"/>
      <c r="U11" s="154"/>
      <c r="V11" s="154"/>
      <c r="W11" s="154"/>
      <c r="X11" s="154"/>
      <c r="Y11" s="154"/>
      <c r="Z11" s="154"/>
      <c r="AA11" s="154"/>
      <c r="AB11" s="154"/>
      <c r="AC11" s="154"/>
      <c r="AD11" s="13"/>
      <c r="AE11" s="31">
        <f>+AE10</f>
        <v>0</v>
      </c>
      <c r="AF11" s="53">
        <f>+AF10</f>
        <v>0</v>
      </c>
      <c r="AG11" s="31"/>
      <c r="AH11" s="13"/>
      <c r="AI11" s="13"/>
      <c r="AJ11" s="13"/>
      <c r="AK11" s="13"/>
      <c r="AL11" s="13"/>
      <c r="AM11" s="13"/>
      <c r="AN11" s="13"/>
      <c r="AO11" s="13"/>
      <c r="AP11" s="13"/>
      <c r="AQ11" s="13"/>
      <c r="AR11" s="33"/>
    </row>
    <row r="12" spans="1:44" ht="134.25" customHeight="1">
      <c r="A12" s="158"/>
      <c r="B12" s="179"/>
      <c r="C12" s="29"/>
      <c r="D12" s="30"/>
      <c r="E12" s="30"/>
      <c r="F12" s="30" t="s">
        <v>57</v>
      </c>
      <c r="G12" s="13" t="s">
        <v>38</v>
      </c>
      <c r="H12" s="13" t="s">
        <v>58</v>
      </c>
      <c r="I12" s="13" t="s">
        <v>38</v>
      </c>
      <c r="J12" s="13" t="s">
        <v>38</v>
      </c>
      <c r="K12" s="13" t="s">
        <v>38</v>
      </c>
      <c r="L12" s="13" t="s">
        <v>38</v>
      </c>
      <c r="M12" s="13" t="s">
        <v>38</v>
      </c>
      <c r="N12" s="13" t="s">
        <v>38</v>
      </c>
      <c r="O12" s="13" t="s">
        <v>38</v>
      </c>
      <c r="P12" s="13" t="s">
        <v>38</v>
      </c>
      <c r="Q12" s="13" t="s">
        <v>38</v>
      </c>
      <c r="R12" s="13" t="s">
        <v>59</v>
      </c>
      <c r="S12" s="13" t="s">
        <v>38</v>
      </c>
      <c r="T12" s="13">
        <v>16000</v>
      </c>
      <c r="U12" s="13" t="s">
        <v>60</v>
      </c>
      <c r="V12" s="11">
        <v>16000</v>
      </c>
      <c r="W12" s="13">
        <v>4000</v>
      </c>
      <c r="X12" s="13">
        <v>4000</v>
      </c>
      <c r="Y12" s="13">
        <v>4000</v>
      </c>
      <c r="Z12" s="13">
        <v>4000</v>
      </c>
      <c r="AA12" s="13">
        <v>4000</v>
      </c>
      <c r="AB12" s="13">
        <v>4000</v>
      </c>
      <c r="AC12" s="13">
        <v>12000</v>
      </c>
      <c r="AD12" s="13">
        <v>4000</v>
      </c>
      <c r="AE12" s="9">
        <v>1</v>
      </c>
      <c r="AF12" s="9">
        <f>+AC12/V12</f>
        <v>0.75</v>
      </c>
      <c r="AG12" s="31">
        <v>0.75</v>
      </c>
      <c r="AH12" s="13" t="s">
        <v>41</v>
      </c>
      <c r="AI12" s="13" t="s">
        <v>42</v>
      </c>
      <c r="AJ12" s="13" t="s">
        <v>38</v>
      </c>
      <c r="AK12" s="13" t="s">
        <v>38</v>
      </c>
      <c r="AL12" s="13"/>
      <c r="AM12" s="13"/>
      <c r="AN12" s="13" t="s">
        <v>38</v>
      </c>
      <c r="AO12" s="13" t="s">
        <v>38</v>
      </c>
      <c r="AP12" s="13" t="s">
        <v>387</v>
      </c>
      <c r="AQ12" s="13" t="s">
        <v>388</v>
      </c>
      <c r="AR12" s="33"/>
    </row>
    <row r="13" spans="1:44" ht="85.5" customHeight="1">
      <c r="A13" s="158"/>
      <c r="B13" s="133"/>
      <c r="C13" s="29"/>
      <c r="D13" s="30"/>
      <c r="E13" s="30"/>
      <c r="F13" s="153" t="s">
        <v>57</v>
      </c>
      <c r="G13" s="154"/>
      <c r="H13" s="154"/>
      <c r="I13" s="154"/>
      <c r="J13" s="154"/>
      <c r="K13" s="154"/>
      <c r="L13" s="154"/>
      <c r="M13" s="154"/>
      <c r="N13" s="154"/>
      <c r="O13" s="154"/>
      <c r="P13" s="154"/>
      <c r="Q13" s="154"/>
      <c r="R13" s="154"/>
      <c r="S13" s="154"/>
      <c r="T13" s="154"/>
      <c r="U13" s="154"/>
      <c r="V13" s="154"/>
      <c r="W13" s="154"/>
      <c r="X13" s="154"/>
      <c r="Y13" s="154"/>
      <c r="Z13" s="154"/>
      <c r="AA13" s="154"/>
      <c r="AB13" s="154"/>
      <c r="AC13" s="154"/>
      <c r="AD13" s="13"/>
      <c r="AE13" s="31">
        <f>+AE12</f>
        <v>1</v>
      </c>
      <c r="AF13" s="55">
        <f>+AF12</f>
        <v>0.75</v>
      </c>
      <c r="AG13" s="31"/>
      <c r="AH13" s="13"/>
      <c r="AI13" s="13"/>
      <c r="AJ13" s="13"/>
      <c r="AK13" s="13"/>
      <c r="AL13" s="13"/>
      <c r="AM13" s="13"/>
      <c r="AN13" s="13"/>
      <c r="AO13" s="13"/>
      <c r="AP13" s="13"/>
      <c r="AQ13" s="13"/>
      <c r="AR13" s="33"/>
    </row>
    <row r="14" spans="1:44" ht="59.25" customHeight="1">
      <c r="A14" s="158"/>
      <c r="B14" s="173" t="s">
        <v>53</v>
      </c>
      <c r="C14" s="156"/>
      <c r="D14" s="156"/>
      <c r="E14" s="156"/>
      <c r="F14" s="156"/>
      <c r="G14" s="156"/>
      <c r="H14" s="156"/>
      <c r="I14" s="156"/>
      <c r="J14" s="156"/>
      <c r="K14" s="156"/>
      <c r="L14" s="156"/>
      <c r="M14" s="156"/>
      <c r="N14" s="156"/>
      <c r="O14" s="156"/>
      <c r="P14" s="156"/>
      <c r="Q14" s="156"/>
      <c r="R14" s="156"/>
      <c r="S14" s="156"/>
      <c r="T14" s="156"/>
      <c r="U14" s="156"/>
      <c r="V14" s="156"/>
      <c r="W14" s="156"/>
      <c r="X14" s="156"/>
      <c r="Y14" s="156"/>
      <c r="Z14" s="156"/>
      <c r="AA14" s="156"/>
      <c r="AB14" s="156"/>
      <c r="AC14" s="157"/>
      <c r="AD14" s="13"/>
      <c r="AE14" s="57">
        <f>+(AE13+AE11)/2</f>
        <v>0.5</v>
      </c>
      <c r="AF14" s="60">
        <f>+(AF13+AF11)/2</f>
        <v>0.375</v>
      </c>
      <c r="AG14" s="31"/>
      <c r="AH14" s="13"/>
      <c r="AI14" s="13"/>
      <c r="AJ14" s="13"/>
      <c r="AK14" s="13"/>
      <c r="AL14" s="13"/>
      <c r="AM14" s="13"/>
      <c r="AN14" s="13"/>
      <c r="AO14" s="13"/>
      <c r="AP14" s="13"/>
      <c r="AQ14" s="13"/>
      <c r="AR14" s="33"/>
    </row>
    <row r="15" spans="1:44" ht="184.5" customHeight="1">
      <c r="A15" s="158"/>
      <c r="B15" s="133" t="s">
        <v>61</v>
      </c>
      <c r="C15" s="29"/>
      <c r="D15" s="30"/>
      <c r="E15" s="30"/>
      <c r="F15" s="30" t="s">
        <v>62</v>
      </c>
      <c r="G15" s="19" t="s">
        <v>63</v>
      </c>
      <c r="H15" s="13" t="s">
        <v>64</v>
      </c>
      <c r="I15" s="13" t="s">
        <v>38</v>
      </c>
      <c r="J15" s="13" t="s">
        <v>38</v>
      </c>
      <c r="K15" s="13" t="s">
        <v>38</v>
      </c>
      <c r="L15" s="13" t="s">
        <v>38</v>
      </c>
      <c r="M15" s="13" t="s">
        <v>38</v>
      </c>
      <c r="N15" s="13" t="s">
        <v>38</v>
      </c>
      <c r="O15" s="13" t="s">
        <v>38</v>
      </c>
      <c r="P15" s="13" t="s">
        <v>38</v>
      </c>
      <c r="Q15" s="13" t="s">
        <v>38</v>
      </c>
      <c r="R15" s="13" t="s">
        <v>38</v>
      </c>
      <c r="S15" s="13" t="s">
        <v>38</v>
      </c>
      <c r="T15" s="13">
        <v>6</v>
      </c>
      <c r="U15" s="13" t="s">
        <v>65</v>
      </c>
      <c r="V15" s="11">
        <v>6</v>
      </c>
      <c r="W15" s="13">
        <v>2</v>
      </c>
      <c r="X15" s="13">
        <v>6</v>
      </c>
      <c r="Y15" s="13">
        <v>1</v>
      </c>
      <c r="Z15" s="13">
        <v>1</v>
      </c>
      <c r="AA15" s="11">
        <v>0</v>
      </c>
      <c r="AB15" s="11">
        <v>0</v>
      </c>
      <c r="AC15" s="11">
        <f t="shared" ref="AC15" si="1">+W15+X15</f>
        <v>8</v>
      </c>
      <c r="AD15" s="7">
        <v>0</v>
      </c>
      <c r="AE15" s="7"/>
      <c r="AF15" s="9">
        <v>1</v>
      </c>
      <c r="AG15" s="31">
        <v>1</v>
      </c>
      <c r="AH15" s="13" t="s">
        <v>41</v>
      </c>
      <c r="AI15" s="13" t="s">
        <v>42</v>
      </c>
      <c r="AJ15" s="13" t="s">
        <v>38</v>
      </c>
      <c r="AK15" s="8" t="str">
        <f>+K15</f>
        <v>N/A</v>
      </c>
      <c r="AL15" s="8"/>
      <c r="AM15" s="8"/>
      <c r="AN15" s="13" t="s">
        <v>38</v>
      </c>
      <c r="AO15" s="13" t="s">
        <v>38</v>
      </c>
      <c r="AP15" s="13" t="s">
        <v>389</v>
      </c>
      <c r="AQ15" s="13" t="s">
        <v>390</v>
      </c>
      <c r="AR15" s="33"/>
    </row>
    <row r="16" spans="1:44" ht="58.5" customHeight="1">
      <c r="A16" s="158"/>
      <c r="B16" s="133"/>
      <c r="C16" s="29"/>
      <c r="D16" s="30"/>
      <c r="E16" s="30"/>
      <c r="F16" s="153" t="s">
        <v>62</v>
      </c>
      <c r="G16" s="154"/>
      <c r="H16" s="154"/>
      <c r="I16" s="154"/>
      <c r="J16" s="154"/>
      <c r="K16" s="154"/>
      <c r="L16" s="154"/>
      <c r="M16" s="154"/>
      <c r="N16" s="154"/>
      <c r="O16" s="154"/>
      <c r="P16" s="154"/>
      <c r="Q16" s="154"/>
      <c r="R16" s="154"/>
      <c r="S16" s="154"/>
      <c r="T16" s="154"/>
      <c r="U16" s="154"/>
      <c r="V16" s="154"/>
      <c r="W16" s="154"/>
      <c r="X16" s="154"/>
      <c r="Y16" s="154"/>
      <c r="Z16" s="154"/>
      <c r="AA16" s="154"/>
      <c r="AB16" s="154"/>
      <c r="AC16" s="154"/>
      <c r="AD16" s="7"/>
      <c r="AE16" s="7"/>
      <c r="AF16" s="61">
        <f>+AF15</f>
        <v>1</v>
      </c>
      <c r="AG16" s="31"/>
      <c r="AH16" s="13"/>
      <c r="AI16" s="13"/>
      <c r="AJ16" s="13"/>
      <c r="AK16" s="8"/>
      <c r="AL16" s="8"/>
      <c r="AM16" s="8"/>
      <c r="AN16" s="13"/>
      <c r="AO16" s="13"/>
      <c r="AP16" s="13"/>
      <c r="AQ16" s="13"/>
      <c r="AR16" s="33"/>
    </row>
    <row r="17" spans="1:44" ht="37.5" customHeight="1">
      <c r="A17" s="158"/>
      <c r="B17" s="173" t="s">
        <v>61</v>
      </c>
      <c r="C17" s="156"/>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156"/>
      <c r="AB17" s="156"/>
      <c r="AC17" s="157"/>
      <c r="AD17" s="7"/>
      <c r="AE17" s="7"/>
      <c r="AF17" s="62">
        <f>+AF16</f>
        <v>1</v>
      </c>
      <c r="AG17" s="31"/>
      <c r="AH17" s="13"/>
      <c r="AI17" s="13"/>
      <c r="AJ17" s="13"/>
      <c r="AK17" s="8"/>
      <c r="AL17" s="8"/>
      <c r="AM17" s="8"/>
      <c r="AN17" s="13"/>
      <c r="AO17" s="13"/>
      <c r="AP17" s="13"/>
      <c r="AQ17" s="13"/>
      <c r="AR17" s="33"/>
    </row>
    <row r="18" spans="1:44" ht="135.75" customHeight="1">
      <c r="A18" s="158"/>
      <c r="B18" s="179" t="s">
        <v>66</v>
      </c>
      <c r="C18" s="29"/>
      <c r="D18" s="30"/>
      <c r="E18" s="30"/>
      <c r="F18" s="166" t="s">
        <v>67</v>
      </c>
      <c r="G18" s="166" t="s">
        <v>68</v>
      </c>
      <c r="H18" s="13" t="s">
        <v>69</v>
      </c>
      <c r="I18" s="34" t="s">
        <v>391</v>
      </c>
      <c r="J18" s="13" t="s">
        <v>168</v>
      </c>
      <c r="K18" s="119">
        <v>70000000</v>
      </c>
      <c r="L18" s="119">
        <v>70000000</v>
      </c>
      <c r="M18" s="13">
        <v>0</v>
      </c>
      <c r="N18" s="16">
        <v>44825</v>
      </c>
      <c r="O18" s="16">
        <v>44915</v>
      </c>
      <c r="P18" s="35">
        <v>2021130010076</v>
      </c>
      <c r="Q18" s="34" t="s">
        <v>392</v>
      </c>
      <c r="R18" s="34" t="s">
        <v>393</v>
      </c>
      <c r="S18" s="34" t="s">
        <v>394</v>
      </c>
      <c r="T18" s="13">
        <v>0</v>
      </c>
      <c r="U18" s="13" t="s">
        <v>70</v>
      </c>
      <c r="V18" s="11">
        <v>53</v>
      </c>
      <c r="W18" s="13">
        <v>15</v>
      </c>
      <c r="X18" s="13">
        <v>5</v>
      </c>
      <c r="Y18" s="13"/>
      <c r="Z18" s="13"/>
      <c r="AA18" s="11">
        <v>1</v>
      </c>
      <c r="AB18" s="11">
        <v>1</v>
      </c>
      <c r="AC18" s="11">
        <v>21</v>
      </c>
      <c r="AD18" s="7">
        <f t="shared" ref="AD18:AD19" si="2">+K18</f>
        <v>70000000</v>
      </c>
      <c r="AE18" s="9">
        <v>1</v>
      </c>
      <c r="AF18" s="9">
        <f>+AC18/V18</f>
        <v>0.39622641509433965</v>
      </c>
      <c r="AG18" s="31">
        <v>0.4</v>
      </c>
      <c r="AH18" s="13" t="s">
        <v>41</v>
      </c>
      <c r="AI18" s="13" t="s">
        <v>42</v>
      </c>
      <c r="AJ18" s="13" t="s">
        <v>71</v>
      </c>
      <c r="AK18" s="8">
        <f>+K18</f>
        <v>70000000</v>
      </c>
      <c r="AL18" s="120">
        <v>39955167.530000001</v>
      </c>
      <c r="AM18" s="115">
        <f>+AL18/AK18</f>
        <v>0.57078810757142862</v>
      </c>
      <c r="AN18" s="34" t="s">
        <v>395</v>
      </c>
      <c r="AO18" s="36" t="s">
        <v>74</v>
      </c>
      <c r="AP18" s="13" t="s">
        <v>396</v>
      </c>
      <c r="AQ18" s="13" t="s">
        <v>397</v>
      </c>
      <c r="AR18" s="33"/>
    </row>
    <row r="19" spans="1:44" ht="241.5" customHeight="1">
      <c r="A19" s="158"/>
      <c r="B19" s="179"/>
      <c r="C19" s="29"/>
      <c r="D19" s="30"/>
      <c r="E19" s="30"/>
      <c r="F19" s="166"/>
      <c r="G19" s="166"/>
      <c r="H19" s="13" t="s">
        <v>69</v>
      </c>
      <c r="I19" s="14" t="s">
        <v>72</v>
      </c>
      <c r="J19" s="14" t="s">
        <v>73</v>
      </c>
      <c r="K19" s="15">
        <v>70000000</v>
      </c>
      <c r="L19" s="15">
        <v>0</v>
      </c>
      <c r="M19" s="15">
        <v>0</v>
      </c>
      <c r="N19" s="16"/>
      <c r="O19" s="16"/>
      <c r="P19" s="17" t="s">
        <v>74</v>
      </c>
      <c r="Q19" s="13" t="s">
        <v>75</v>
      </c>
      <c r="R19" s="13" t="s">
        <v>76</v>
      </c>
      <c r="S19" s="13" t="s">
        <v>77</v>
      </c>
      <c r="T19" s="13">
        <v>53</v>
      </c>
      <c r="U19" s="13" t="s">
        <v>78</v>
      </c>
      <c r="V19" s="11">
        <v>53</v>
      </c>
      <c r="W19" s="13">
        <v>15</v>
      </c>
      <c r="X19" s="13">
        <v>15</v>
      </c>
      <c r="Y19" s="13">
        <v>13</v>
      </c>
      <c r="Z19" s="13">
        <v>10</v>
      </c>
      <c r="AA19" s="11">
        <v>15</v>
      </c>
      <c r="AB19" s="11">
        <v>15</v>
      </c>
      <c r="AC19" s="11">
        <f t="shared" ref="AC19:AC23" si="3">+W19+X19</f>
        <v>30</v>
      </c>
      <c r="AD19" s="7">
        <f t="shared" si="2"/>
        <v>70000000</v>
      </c>
      <c r="AE19" s="9">
        <v>1</v>
      </c>
      <c r="AF19" s="9">
        <f>+AC19/V19</f>
        <v>0.56603773584905659</v>
      </c>
      <c r="AG19" s="9"/>
      <c r="AH19" s="13" t="s">
        <v>41</v>
      </c>
      <c r="AI19" s="13" t="s">
        <v>42</v>
      </c>
      <c r="AJ19" s="13" t="s">
        <v>71</v>
      </c>
      <c r="AK19" s="8">
        <f>+K19</f>
        <v>70000000</v>
      </c>
      <c r="AL19" s="8"/>
      <c r="AM19" s="8"/>
      <c r="AN19" s="13" t="s">
        <v>79</v>
      </c>
      <c r="AO19" s="13" t="s">
        <v>80</v>
      </c>
      <c r="AP19" s="13" t="s">
        <v>81</v>
      </c>
      <c r="AQ19" s="13" t="s">
        <v>82</v>
      </c>
      <c r="AR19" s="33"/>
    </row>
    <row r="20" spans="1:44" ht="40.5" customHeight="1">
      <c r="A20" s="28"/>
      <c r="B20" s="133"/>
      <c r="C20" s="29"/>
      <c r="D20" s="30"/>
      <c r="E20" s="30"/>
      <c r="F20" s="153" t="s">
        <v>67</v>
      </c>
      <c r="G20" s="154"/>
      <c r="H20" s="154"/>
      <c r="I20" s="154"/>
      <c r="J20" s="154"/>
      <c r="K20" s="154"/>
      <c r="L20" s="154"/>
      <c r="M20" s="154"/>
      <c r="N20" s="154"/>
      <c r="O20" s="154"/>
      <c r="P20" s="154"/>
      <c r="Q20" s="154"/>
      <c r="R20" s="154"/>
      <c r="S20" s="154"/>
      <c r="T20" s="154"/>
      <c r="U20" s="154"/>
      <c r="V20" s="154"/>
      <c r="W20" s="154"/>
      <c r="X20" s="154"/>
      <c r="Y20" s="154"/>
      <c r="Z20" s="154"/>
      <c r="AA20" s="154"/>
      <c r="AB20" s="154"/>
      <c r="AC20" s="154"/>
      <c r="AD20" s="7"/>
      <c r="AE20" s="9">
        <f>AVERAGE(AE18:AE19)</f>
        <v>1</v>
      </c>
      <c r="AF20" s="54">
        <f>AVERAGE(AF18:AF19)</f>
        <v>0.48113207547169812</v>
      </c>
      <c r="AG20" s="9"/>
      <c r="AH20" s="13"/>
      <c r="AI20" s="13"/>
      <c r="AJ20" s="13"/>
      <c r="AK20" s="8"/>
      <c r="AL20" s="8"/>
      <c r="AM20" s="8"/>
      <c r="AN20" s="13"/>
      <c r="AO20" s="13"/>
      <c r="AP20" s="13"/>
      <c r="AQ20" s="13"/>
      <c r="AR20" s="33"/>
    </row>
    <row r="21" spans="1:44" ht="40.5" customHeight="1">
      <c r="A21" s="28"/>
      <c r="B21" s="173" t="s">
        <v>66</v>
      </c>
      <c r="C21" s="156"/>
      <c r="D21" s="156"/>
      <c r="E21" s="156"/>
      <c r="F21" s="156"/>
      <c r="G21" s="156"/>
      <c r="H21" s="156"/>
      <c r="I21" s="156"/>
      <c r="J21" s="156"/>
      <c r="K21" s="156"/>
      <c r="L21" s="156"/>
      <c r="M21" s="156"/>
      <c r="N21" s="156"/>
      <c r="O21" s="156"/>
      <c r="P21" s="156"/>
      <c r="Q21" s="156"/>
      <c r="R21" s="156"/>
      <c r="S21" s="156"/>
      <c r="T21" s="156"/>
      <c r="U21" s="156"/>
      <c r="V21" s="156"/>
      <c r="W21" s="156"/>
      <c r="X21" s="156"/>
      <c r="Y21" s="156"/>
      <c r="Z21" s="156"/>
      <c r="AA21" s="156"/>
      <c r="AB21" s="156"/>
      <c r="AC21" s="157"/>
      <c r="AD21" s="7"/>
      <c r="AE21" s="9">
        <f>+AE20</f>
        <v>1</v>
      </c>
      <c r="AF21" s="54">
        <f>+AF20</f>
        <v>0.48113207547169812</v>
      </c>
      <c r="AG21" s="9"/>
      <c r="AH21" s="13"/>
      <c r="AI21" s="13"/>
      <c r="AJ21" s="13"/>
      <c r="AK21" s="8"/>
      <c r="AL21" s="8"/>
      <c r="AM21" s="8"/>
      <c r="AN21" s="13"/>
      <c r="AO21" s="13"/>
      <c r="AP21" s="13"/>
      <c r="AQ21" s="13"/>
      <c r="AR21" s="33"/>
    </row>
    <row r="22" spans="1:44" ht="40.5" customHeight="1">
      <c r="A22" s="167" t="s">
        <v>479</v>
      </c>
      <c r="B22" s="168"/>
      <c r="C22" s="168"/>
      <c r="D22" s="168"/>
      <c r="E22" s="168"/>
      <c r="F22" s="168"/>
      <c r="G22" s="168"/>
      <c r="H22" s="168"/>
      <c r="I22" s="168"/>
      <c r="J22" s="168"/>
      <c r="K22" s="168"/>
      <c r="L22" s="168"/>
      <c r="M22" s="168"/>
      <c r="N22" s="168"/>
      <c r="O22" s="168"/>
      <c r="P22" s="168"/>
      <c r="Q22" s="168"/>
      <c r="R22" s="168"/>
      <c r="S22" s="168"/>
      <c r="T22" s="168"/>
      <c r="U22" s="168"/>
      <c r="V22" s="168"/>
      <c r="W22" s="168"/>
      <c r="X22" s="168"/>
      <c r="Y22" s="168"/>
      <c r="Z22" s="168"/>
      <c r="AA22" s="168"/>
      <c r="AB22" s="168"/>
      <c r="AC22" s="169"/>
      <c r="AD22" s="7"/>
      <c r="AE22" s="63">
        <f>+(AE21+AE17+AE14+AE9)/4</f>
        <v>0.45833333333333331</v>
      </c>
      <c r="AF22" s="64">
        <f>+(AF21+AF17+AF14+AF9)/4</f>
        <v>0.62236635220125791</v>
      </c>
      <c r="AG22" s="9"/>
      <c r="AH22" s="13"/>
      <c r="AI22" s="13"/>
      <c r="AJ22" s="13"/>
      <c r="AK22" s="8"/>
      <c r="AL22" s="8"/>
      <c r="AM22" s="8"/>
      <c r="AN22" s="13"/>
      <c r="AO22" s="13"/>
      <c r="AP22" s="13"/>
      <c r="AQ22" s="13"/>
      <c r="AR22" s="33"/>
    </row>
    <row r="23" spans="1:44" ht="170.25" customHeight="1">
      <c r="A23" s="170" t="s">
        <v>83</v>
      </c>
      <c r="B23" s="179" t="s">
        <v>84</v>
      </c>
      <c r="C23" s="29"/>
      <c r="D23" s="30"/>
      <c r="E23" s="30"/>
      <c r="F23" s="166" t="s">
        <v>85</v>
      </c>
      <c r="G23" s="13" t="s">
        <v>38</v>
      </c>
      <c r="H23" s="13" t="s">
        <v>86</v>
      </c>
      <c r="I23" s="13" t="s">
        <v>38</v>
      </c>
      <c r="J23" s="13" t="s">
        <v>38</v>
      </c>
      <c r="K23" s="13" t="s">
        <v>38</v>
      </c>
      <c r="L23" s="13" t="s">
        <v>38</v>
      </c>
      <c r="M23" s="13" t="s">
        <v>38</v>
      </c>
      <c r="N23" s="13" t="s">
        <v>38</v>
      </c>
      <c r="O23" s="13" t="s">
        <v>38</v>
      </c>
      <c r="P23" s="13" t="s">
        <v>38</v>
      </c>
      <c r="Q23" s="13" t="s">
        <v>38</v>
      </c>
      <c r="R23" s="13" t="s">
        <v>87</v>
      </c>
      <c r="S23" s="13" t="s">
        <v>38</v>
      </c>
      <c r="T23" s="13">
        <v>13136</v>
      </c>
      <c r="U23" s="13" t="s">
        <v>88</v>
      </c>
      <c r="V23" s="11">
        <v>13136</v>
      </c>
      <c r="W23" s="13">
        <v>219</v>
      </c>
      <c r="X23" s="13">
        <v>669</v>
      </c>
      <c r="Y23" s="13">
        <v>3300</v>
      </c>
      <c r="Z23" s="11">
        <v>3236</v>
      </c>
      <c r="AA23" s="13"/>
      <c r="AB23" s="13">
        <v>0</v>
      </c>
      <c r="AC23" s="13">
        <f t="shared" si="3"/>
        <v>888</v>
      </c>
      <c r="AD23" s="13" t="s">
        <v>38</v>
      </c>
      <c r="AE23" s="13"/>
      <c r="AF23" s="65">
        <f>+AC23/V23</f>
        <v>6.7600487210718638E-2</v>
      </c>
      <c r="AG23" s="31">
        <v>0.14000000000000001</v>
      </c>
      <c r="AH23" s="13" t="s">
        <v>41</v>
      </c>
      <c r="AI23" s="13" t="s">
        <v>42</v>
      </c>
      <c r="AJ23" s="13" t="s">
        <v>38</v>
      </c>
      <c r="AK23" s="13" t="s">
        <v>38</v>
      </c>
      <c r="AL23" s="13"/>
      <c r="AM23" s="13"/>
      <c r="AN23" s="13" t="s">
        <v>38</v>
      </c>
      <c r="AO23" s="13" t="s">
        <v>38</v>
      </c>
      <c r="AP23" s="13" t="s">
        <v>398</v>
      </c>
      <c r="AQ23" s="13" t="s">
        <v>399</v>
      </c>
      <c r="AR23" s="33"/>
    </row>
    <row r="24" spans="1:44" ht="170.25" customHeight="1">
      <c r="A24" s="171"/>
      <c r="B24" s="179"/>
      <c r="C24" s="29"/>
      <c r="D24" s="30"/>
      <c r="E24" s="30"/>
      <c r="F24" s="166"/>
      <c r="G24" s="13" t="s">
        <v>38</v>
      </c>
      <c r="H24" s="13" t="s">
        <v>90</v>
      </c>
      <c r="I24" s="13" t="s">
        <v>38</v>
      </c>
      <c r="J24" s="13" t="s">
        <v>38</v>
      </c>
      <c r="K24" s="13" t="s">
        <v>38</v>
      </c>
      <c r="L24" s="13" t="s">
        <v>38</v>
      </c>
      <c r="M24" s="13" t="s">
        <v>38</v>
      </c>
      <c r="N24" s="13" t="s">
        <v>38</v>
      </c>
      <c r="O24" s="13" t="s">
        <v>38</v>
      </c>
      <c r="P24" s="13" t="s">
        <v>38</v>
      </c>
      <c r="Q24" s="13" t="s">
        <v>38</v>
      </c>
      <c r="R24" s="13" t="s">
        <v>87</v>
      </c>
      <c r="S24" s="13" t="s">
        <v>38</v>
      </c>
      <c r="T24" s="13">
        <v>0</v>
      </c>
      <c r="U24" s="13" t="s">
        <v>91</v>
      </c>
      <c r="V24" s="11">
        <v>10</v>
      </c>
      <c r="W24" s="13">
        <v>3</v>
      </c>
      <c r="X24" s="13">
        <v>3</v>
      </c>
      <c r="Y24" s="13">
        <v>2</v>
      </c>
      <c r="Z24" s="13">
        <v>2</v>
      </c>
      <c r="AA24" s="13">
        <v>4</v>
      </c>
      <c r="AB24" s="13">
        <v>4</v>
      </c>
      <c r="AC24" s="13">
        <v>10</v>
      </c>
      <c r="AD24" s="13" t="s">
        <v>38</v>
      </c>
      <c r="AE24" s="31">
        <v>1</v>
      </c>
      <c r="AF24" s="31">
        <v>1</v>
      </c>
      <c r="AG24" s="31">
        <v>1</v>
      </c>
      <c r="AH24" s="13" t="s">
        <v>41</v>
      </c>
      <c r="AI24" s="13" t="s">
        <v>42</v>
      </c>
      <c r="AJ24" s="13" t="s">
        <v>38</v>
      </c>
      <c r="AK24" s="13" t="s">
        <v>38</v>
      </c>
      <c r="AL24" s="13"/>
      <c r="AM24" s="13"/>
      <c r="AN24" s="13" t="s">
        <v>38</v>
      </c>
      <c r="AO24" s="13" t="s">
        <v>38</v>
      </c>
      <c r="AP24" s="13" t="s">
        <v>398</v>
      </c>
      <c r="AQ24" s="13" t="s">
        <v>400</v>
      </c>
      <c r="AR24" s="33"/>
    </row>
    <row r="25" spans="1:44" ht="38.25" customHeight="1">
      <c r="A25" s="171"/>
      <c r="B25" s="179"/>
      <c r="C25" s="29"/>
      <c r="D25" s="30"/>
      <c r="E25" s="30"/>
      <c r="F25" s="153" t="s">
        <v>85</v>
      </c>
      <c r="G25" s="154"/>
      <c r="H25" s="154"/>
      <c r="I25" s="154"/>
      <c r="J25" s="154"/>
      <c r="K25" s="154"/>
      <c r="L25" s="154"/>
      <c r="M25" s="154"/>
      <c r="N25" s="154"/>
      <c r="O25" s="154"/>
      <c r="P25" s="154"/>
      <c r="Q25" s="154"/>
      <c r="R25" s="154"/>
      <c r="S25" s="154"/>
      <c r="T25" s="154"/>
      <c r="U25" s="154"/>
      <c r="V25" s="154"/>
      <c r="W25" s="154"/>
      <c r="X25" s="154"/>
      <c r="Y25" s="154"/>
      <c r="Z25" s="154"/>
      <c r="AA25" s="154"/>
      <c r="AB25" s="154"/>
      <c r="AC25" s="154"/>
      <c r="AD25" s="13"/>
      <c r="AE25" s="66">
        <f>AVERAGE(AE23:AE24)</f>
        <v>1</v>
      </c>
      <c r="AF25" s="67">
        <f>AVERAGE(AF23:AF24)</f>
        <v>0.53380024360535927</v>
      </c>
      <c r="AG25" s="31"/>
      <c r="AH25" s="13"/>
      <c r="AI25" s="13"/>
      <c r="AJ25" s="13"/>
      <c r="AK25" s="13"/>
      <c r="AL25" s="13"/>
      <c r="AM25" s="13"/>
      <c r="AN25" s="13"/>
      <c r="AO25" s="13"/>
      <c r="AP25" s="13"/>
      <c r="AQ25" s="13"/>
      <c r="AR25" s="33"/>
    </row>
    <row r="26" spans="1:44" ht="162.75" customHeight="1">
      <c r="A26" s="171"/>
      <c r="B26" s="179"/>
      <c r="C26" s="29"/>
      <c r="D26" s="30"/>
      <c r="E26" s="30"/>
      <c r="F26" s="30" t="s">
        <v>92</v>
      </c>
      <c r="G26" s="13" t="s">
        <v>38</v>
      </c>
      <c r="H26" s="13" t="s">
        <v>93</v>
      </c>
      <c r="I26" s="13" t="s">
        <v>38</v>
      </c>
      <c r="J26" s="13" t="s">
        <v>38</v>
      </c>
      <c r="K26" s="13" t="s">
        <v>38</v>
      </c>
      <c r="L26" s="13" t="s">
        <v>38</v>
      </c>
      <c r="M26" s="13" t="s">
        <v>38</v>
      </c>
      <c r="N26" s="13" t="s">
        <v>38</v>
      </c>
      <c r="O26" s="13" t="s">
        <v>38</v>
      </c>
      <c r="P26" s="13" t="s">
        <v>38</v>
      </c>
      <c r="Q26" s="13" t="s">
        <v>38</v>
      </c>
      <c r="R26" s="13" t="s">
        <v>87</v>
      </c>
      <c r="S26" s="13" t="s">
        <v>38</v>
      </c>
      <c r="T26" s="13">
        <v>0</v>
      </c>
      <c r="U26" s="13" t="s">
        <v>94</v>
      </c>
      <c r="V26" s="11">
        <v>8</v>
      </c>
      <c r="W26" s="13">
        <v>2</v>
      </c>
      <c r="X26" s="13">
        <v>2</v>
      </c>
      <c r="Y26" s="13">
        <v>2</v>
      </c>
      <c r="Z26" s="13">
        <v>2</v>
      </c>
      <c r="AA26" s="13">
        <v>4</v>
      </c>
      <c r="AB26" s="13">
        <v>4</v>
      </c>
      <c r="AC26" s="13">
        <v>4</v>
      </c>
      <c r="AD26" s="13" t="s">
        <v>38</v>
      </c>
      <c r="AE26" s="31">
        <v>1</v>
      </c>
      <c r="AF26" s="31">
        <v>0.5</v>
      </c>
      <c r="AG26" s="31">
        <v>0.5</v>
      </c>
      <c r="AH26" s="13" t="s">
        <v>41</v>
      </c>
      <c r="AI26" s="13" t="s">
        <v>42</v>
      </c>
      <c r="AJ26" s="13" t="s">
        <v>38</v>
      </c>
      <c r="AK26" s="13" t="s">
        <v>38</v>
      </c>
      <c r="AL26" s="13"/>
      <c r="AM26" s="13"/>
      <c r="AN26" s="13" t="s">
        <v>38</v>
      </c>
      <c r="AO26" s="13" t="s">
        <v>38</v>
      </c>
      <c r="AP26" s="13" t="s">
        <v>401</v>
      </c>
      <c r="AQ26" s="13" t="s">
        <v>402</v>
      </c>
      <c r="AR26" s="33"/>
    </row>
    <row r="27" spans="1:44" ht="42" customHeight="1">
      <c r="A27" s="171"/>
      <c r="B27" s="133"/>
      <c r="C27" s="29"/>
      <c r="D27" s="30"/>
      <c r="E27" s="30"/>
      <c r="F27" s="153" t="s">
        <v>92</v>
      </c>
      <c r="G27" s="154"/>
      <c r="H27" s="154"/>
      <c r="I27" s="154"/>
      <c r="J27" s="154"/>
      <c r="K27" s="154"/>
      <c r="L27" s="154"/>
      <c r="M27" s="154"/>
      <c r="N27" s="154"/>
      <c r="O27" s="154"/>
      <c r="P27" s="154"/>
      <c r="Q27" s="154"/>
      <c r="R27" s="154"/>
      <c r="S27" s="154"/>
      <c r="T27" s="154"/>
      <c r="U27" s="154"/>
      <c r="V27" s="154"/>
      <c r="W27" s="154"/>
      <c r="X27" s="154"/>
      <c r="Y27" s="154"/>
      <c r="Z27" s="154"/>
      <c r="AA27" s="154"/>
      <c r="AB27" s="154"/>
      <c r="AC27" s="154"/>
      <c r="AD27" s="13"/>
      <c r="AE27" s="66">
        <f>+AE26</f>
        <v>1</v>
      </c>
      <c r="AF27" s="68">
        <f>+AF26</f>
        <v>0.5</v>
      </c>
      <c r="AG27" s="31"/>
      <c r="AH27" s="13"/>
      <c r="AI27" s="13"/>
      <c r="AJ27" s="13"/>
      <c r="AK27" s="13"/>
      <c r="AL27" s="13"/>
      <c r="AM27" s="13"/>
      <c r="AN27" s="13"/>
      <c r="AO27" s="13"/>
      <c r="AP27" s="13"/>
      <c r="AQ27" s="13"/>
      <c r="AR27" s="33"/>
    </row>
    <row r="28" spans="1:44" ht="66.75" customHeight="1">
      <c r="A28" s="171"/>
      <c r="B28" s="173" t="s">
        <v>84</v>
      </c>
      <c r="C28" s="156"/>
      <c r="D28" s="156"/>
      <c r="E28" s="156"/>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7"/>
      <c r="AD28" s="13"/>
      <c r="AE28" s="69">
        <v>1</v>
      </c>
      <c r="AF28" s="60">
        <f>+(AF27+AF25)/2</f>
        <v>0.51690012180267964</v>
      </c>
      <c r="AG28" s="31"/>
      <c r="AH28" s="13"/>
      <c r="AI28" s="13"/>
      <c r="AJ28" s="13"/>
      <c r="AK28" s="13"/>
      <c r="AL28" s="13"/>
      <c r="AM28" s="13"/>
      <c r="AN28" s="13"/>
      <c r="AO28" s="13"/>
      <c r="AP28" s="13"/>
      <c r="AQ28" s="13"/>
      <c r="AR28" s="33"/>
    </row>
    <row r="29" spans="1:44" ht="160.5" customHeight="1">
      <c r="A29" s="171"/>
      <c r="B29" s="179" t="s">
        <v>95</v>
      </c>
      <c r="C29" s="29"/>
      <c r="D29" s="30"/>
      <c r="E29" s="30"/>
      <c r="F29" s="166" t="s">
        <v>96</v>
      </c>
      <c r="G29" s="13" t="s">
        <v>38</v>
      </c>
      <c r="H29" s="13" t="s">
        <v>97</v>
      </c>
      <c r="I29" s="13" t="s">
        <v>38</v>
      </c>
      <c r="J29" s="13" t="s">
        <v>38</v>
      </c>
      <c r="K29" s="13" t="s">
        <v>38</v>
      </c>
      <c r="L29" s="13" t="s">
        <v>38</v>
      </c>
      <c r="M29" s="13" t="s">
        <v>38</v>
      </c>
      <c r="N29" s="13" t="s">
        <v>38</v>
      </c>
      <c r="O29" s="13" t="s">
        <v>38</v>
      </c>
      <c r="P29" s="13" t="s">
        <v>38</v>
      </c>
      <c r="Q29" s="13" t="s">
        <v>38</v>
      </c>
      <c r="R29" s="13" t="s">
        <v>38</v>
      </c>
      <c r="S29" s="13" t="s">
        <v>38</v>
      </c>
      <c r="T29" s="13">
        <v>0</v>
      </c>
      <c r="U29" s="13" t="s">
        <v>98</v>
      </c>
      <c r="V29" s="11">
        <v>4</v>
      </c>
      <c r="W29" s="13">
        <v>1</v>
      </c>
      <c r="X29" s="13">
        <v>1</v>
      </c>
      <c r="Y29" s="13">
        <v>1</v>
      </c>
      <c r="Z29" s="13">
        <v>1</v>
      </c>
      <c r="AA29" s="13">
        <v>1</v>
      </c>
      <c r="AB29" s="13">
        <v>0</v>
      </c>
      <c r="AC29" s="13">
        <v>0</v>
      </c>
      <c r="AD29" s="13" t="s">
        <v>38</v>
      </c>
      <c r="AE29" s="31">
        <v>0</v>
      </c>
      <c r="AF29" s="31">
        <v>0</v>
      </c>
      <c r="AG29" s="31">
        <v>0</v>
      </c>
      <c r="AH29" s="13" t="s">
        <v>41</v>
      </c>
      <c r="AI29" s="13" t="s">
        <v>42</v>
      </c>
      <c r="AJ29" s="13" t="s">
        <v>38</v>
      </c>
      <c r="AK29" s="13" t="s">
        <v>38</v>
      </c>
      <c r="AL29" s="13"/>
      <c r="AM29" s="13"/>
      <c r="AN29" s="13" t="s">
        <v>38</v>
      </c>
      <c r="AO29" s="13" t="s">
        <v>38</v>
      </c>
      <c r="AP29" s="13" t="s">
        <v>403</v>
      </c>
      <c r="AQ29" s="13" t="s">
        <v>404</v>
      </c>
      <c r="AR29" s="33"/>
    </row>
    <row r="30" spans="1:44" ht="160.5" customHeight="1">
      <c r="A30" s="171"/>
      <c r="B30" s="179"/>
      <c r="C30" s="29"/>
      <c r="D30" s="30"/>
      <c r="E30" s="30"/>
      <c r="F30" s="166"/>
      <c r="G30" s="13" t="s">
        <v>38</v>
      </c>
      <c r="H30" s="13" t="s">
        <v>99</v>
      </c>
      <c r="I30" s="13" t="s">
        <v>38</v>
      </c>
      <c r="J30" s="13" t="s">
        <v>38</v>
      </c>
      <c r="K30" s="13" t="s">
        <v>38</v>
      </c>
      <c r="L30" s="13" t="s">
        <v>38</v>
      </c>
      <c r="M30" s="13" t="s">
        <v>38</v>
      </c>
      <c r="N30" s="13" t="s">
        <v>38</v>
      </c>
      <c r="O30" s="13" t="s">
        <v>38</v>
      </c>
      <c r="P30" s="13" t="s">
        <v>38</v>
      </c>
      <c r="Q30" s="13" t="s">
        <v>38</v>
      </c>
      <c r="R30" s="13" t="s">
        <v>38</v>
      </c>
      <c r="S30" s="13" t="s">
        <v>38</v>
      </c>
      <c r="T30" s="13">
        <v>5</v>
      </c>
      <c r="U30" s="13" t="s">
        <v>100</v>
      </c>
      <c r="V30" s="11">
        <v>7</v>
      </c>
      <c r="W30" s="13">
        <v>2</v>
      </c>
      <c r="X30" s="13">
        <v>0</v>
      </c>
      <c r="Y30" s="13">
        <v>2</v>
      </c>
      <c r="Z30" s="13">
        <v>1</v>
      </c>
      <c r="AA30" s="13" t="s">
        <v>38</v>
      </c>
      <c r="AB30" s="13">
        <v>0</v>
      </c>
      <c r="AC30" s="13">
        <f t="shared" ref="AC30" si="4">+W30+X30</f>
        <v>2</v>
      </c>
      <c r="AD30" s="13">
        <v>2</v>
      </c>
      <c r="AE30" s="13"/>
      <c r="AF30" s="65">
        <f>+AC30/V30</f>
        <v>0.2857142857142857</v>
      </c>
      <c r="AG30" s="31">
        <v>0.14000000000000001</v>
      </c>
      <c r="AH30" s="13" t="s">
        <v>41</v>
      </c>
      <c r="AI30" s="13" t="s">
        <v>42</v>
      </c>
      <c r="AJ30" s="13" t="s">
        <v>38</v>
      </c>
      <c r="AK30" s="13" t="s">
        <v>38</v>
      </c>
      <c r="AL30" s="13"/>
      <c r="AM30" s="13"/>
      <c r="AN30" s="13" t="s">
        <v>38</v>
      </c>
      <c r="AO30" s="13" t="s">
        <v>38</v>
      </c>
      <c r="AP30" s="13" t="s">
        <v>38</v>
      </c>
      <c r="AQ30" s="13" t="s">
        <v>405</v>
      </c>
      <c r="AR30" s="33"/>
    </row>
    <row r="31" spans="1:44" ht="34.5" customHeight="1">
      <c r="A31" s="171"/>
      <c r="B31" s="133"/>
      <c r="C31" s="29"/>
      <c r="D31" s="30"/>
      <c r="E31" s="30"/>
      <c r="F31" s="153" t="s">
        <v>96</v>
      </c>
      <c r="G31" s="154"/>
      <c r="H31" s="154"/>
      <c r="I31" s="154"/>
      <c r="J31" s="154"/>
      <c r="K31" s="154"/>
      <c r="L31" s="154"/>
      <c r="M31" s="154"/>
      <c r="N31" s="154"/>
      <c r="O31" s="154"/>
      <c r="P31" s="154"/>
      <c r="Q31" s="154"/>
      <c r="R31" s="154"/>
      <c r="S31" s="154"/>
      <c r="T31" s="154"/>
      <c r="U31" s="154"/>
      <c r="V31" s="154"/>
      <c r="W31" s="154"/>
      <c r="X31" s="154"/>
      <c r="Y31" s="154"/>
      <c r="Z31" s="154"/>
      <c r="AA31" s="154"/>
      <c r="AB31" s="154"/>
      <c r="AC31" s="154"/>
      <c r="AD31" s="13"/>
      <c r="AE31" s="31">
        <f>AVERAGE(AE29:AE30)</f>
        <v>0</v>
      </c>
      <c r="AF31" s="31">
        <f>AVERAGE(AF29:AF30)</f>
        <v>0.14285714285714285</v>
      </c>
      <c r="AG31" s="31"/>
      <c r="AH31" s="13"/>
      <c r="AI31" s="13"/>
      <c r="AJ31" s="13"/>
      <c r="AK31" s="13"/>
      <c r="AL31" s="13"/>
      <c r="AM31" s="13"/>
      <c r="AN31" s="13"/>
      <c r="AO31" s="13"/>
      <c r="AP31" s="13"/>
      <c r="AQ31" s="13"/>
      <c r="AR31" s="33"/>
    </row>
    <row r="32" spans="1:44" ht="35.25" customHeight="1">
      <c r="A32" s="171"/>
      <c r="B32" s="173" t="s">
        <v>95</v>
      </c>
      <c r="C32" s="156"/>
      <c r="D32" s="156"/>
      <c r="E32" s="156"/>
      <c r="F32" s="156"/>
      <c r="G32" s="156"/>
      <c r="H32" s="156"/>
      <c r="I32" s="156"/>
      <c r="J32" s="156"/>
      <c r="K32" s="156"/>
      <c r="L32" s="156"/>
      <c r="M32" s="156"/>
      <c r="N32" s="156"/>
      <c r="O32" s="156"/>
      <c r="P32" s="156"/>
      <c r="Q32" s="156"/>
      <c r="R32" s="156"/>
      <c r="S32" s="156"/>
      <c r="T32" s="156"/>
      <c r="U32" s="156"/>
      <c r="V32" s="156"/>
      <c r="W32" s="156"/>
      <c r="X32" s="156"/>
      <c r="Y32" s="156"/>
      <c r="Z32" s="156"/>
      <c r="AA32" s="156"/>
      <c r="AB32" s="156"/>
      <c r="AC32" s="157"/>
      <c r="AD32" s="13"/>
      <c r="AE32" s="72">
        <f>+AE31</f>
        <v>0</v>
      </c>
      <c r="AF32" s="73">
        <f>+AF31</f>
        <v>0.14285714285714285</v>
      </c>
      <c r="AG32" s="31"/>
      <c r="AH32" s="13"/>
      <c r="AI32" s="13"/>
      <c r="AJ32" s="13"/>
      <c r="AK32" s="13"/>
      <c r="AL32" s="13"/>
      <c r="AM32" s="13"/>
      <c r="AN32" s="13"/>
      <c r="AO32" s="13"/>
      <c r="AP32" s="13"/>
      <c r="AQ32" s="13"/>
      <c r="AR32" s="33"/>
    </row>
    <row r="33" spans="1:44" ht="189" customHeight="1">
      <c r="A33" s="171"/>
      <c r="B33" s="179" t="s">
        <v>101</v>
      </c>
      <c r="C33" s="29"/>
      <c r="D33" s="30"/>
      <c r="E33" s="30"/>
      <c r="F33" s="166" t="s">
        <v>102</v>
      </c>
      <c r="G33" s="13" t="s">
        <v>38</v>
      </c>
      <c r="H33" s="13" t="s">
        <v>103</v>
      </c>
      <c r="I33" s="13" t="s">
        <v>38</v>
      </c>
      <c r="J33" s="13" t="s">
        <v>38</v>
      </c>
      <c r="K33" s="13" t="s">
        <v>38</v>
      </c>
      <c r="L33" s="13" t="s">
        <v>38</v>
      </c>
      <c r="M33" s="13" t="s">
        <v>38</v>
      </c>
      <c r="N33" s="13" t="s">
        <v>38</v>
      </c>
      <c r="O33" s="13" t="s">
        <v>38</v>
      </c>
      <c r="P33" s="13" t="s">
        <v>38</v>
      </c>
      <c r="Q33" s="13" t="s">
        <v>38</v>
      </c>
      <c r="R33" s="13" t="s">
        <v>38</v>
      </c>
      <c r="S33" s="13" t="s">
        <v>38</v>
      </c>
      <c r="T33" s="13">
        <v>0</v>
      </c>
      <c r="U33" s="13" t="s">
        <v>104</v>
      </c>
      <c r="V33" s="11">
        <v>1</v>
      </c>
      <c r="W33" s="13">
        <v>0</v>
      </c>
      <c r="X33" s="13">
        <v>1</v>
      </c>
      <c r="Y33" s="13"/>
      <c r="Z33" s="13"/>
      <c r="AA33" s="13">
        <v>0</v>
      </c>
      <c r="AB33" s="13">
        <v>0</v>
      </c>
      <c r="AC33" s="13">
        <v>1</v>
      </c>
      <c r="AD33" s="13">
        <v>1</v>
      </c>
      <c r="AE33" s="13"/>
      <c r="AF33" s="31">
        <v>1</v>
      </c>
      <c r="AG33" s="31">
        <v>1</v>
      </c>
      <c r="AH33" s="13" t="s">
        <v>41</v>
      </c>
      <c r="AI33" s="13" t="s">
        <v>42</v>
      </c>
      <c r="AJ33" s="13" t="s">
        <v>38</v>
      </c>
      <c r="AK33" s="13" t="s">
        <v>38</v>
      </c>
      <c r="AL33" s="13"/>
      <c r="AM33" s="13"/>
      <c r="AN33" s="13" t="s">
        <v>38</v>
      </c>
      <c r="AO33" s="13" t="s">
        <v>38</v>
      </c>
      <c r="AP33" s="13" t="s">
        <v>406</v>
      </c>
      <c r="AQ33" s="13" t="s">
        <v>407</v>
      </c>
      <c r="AR33" s="33"/>
    </row>
    <row r="34" spans="1:44" ht="180" customHeight="1">
      <c r="A34" s="171"/>
      <c r="B34" s="179"/>
      <c r="C34" s="29"/>
      <c r="D34" s="30"/>
      <c r="E34" s="30"/>
      <c r="F34" s="166"/>
      <c r="G34" s="13" t="s">
        <v>38</v>
      </c>
      <c r="H34" s="13" t="s">
        <v>105</v>
      </c>
      <c r="I34" s="13" t="s">
        <v>38</v>
      </c>
      <c r="J34" s="13" t="s">
        <v>38</v>
      </c>
      <c r="K34" s="13" t="s">
        <v>38</v>
      </c>
      <c r="L34" s="13" t="s">
        <v>38</v>
      </c>
      <c r="M34" s="13" t="s">
        <v>38</v>
      </c>
      <c r="N34" s="13" t="s">
        <v>38</v>
      </c>
      <c r="O34" s="13" t="s">
        <v>38</v>
      </c>
      <c r="P34" s="13" t="s">
        <v>38</v>
      </c>
      <c r="Q34" s="13" t="s">
        <v>38</v>
      </c>
      <c r="R34" s="13" t="s">
        <v>106</v>
      </c>
      <c r="S34" s="13" t="s">
        <v>38</v>
      </c>
      <c r="T34" s="13">
        <v>0</v>
      </c>
      <c r="U34" s="13" t="s">
        <v>107</v>
      </c>
      <c r="V34" s="11">
        <v>6</v>
      </c>
      <c r="W34" s="13">
        <v>2</v>
      </c>
      <c r="X34" s="13">
        <v>2</v>
      </c>
      <c r="Y34" s="13">
        <v>1</v>
      </c>
      <c r="Z34" s="13">
        <v>1</v>
      </c>
      <c r="AA34" s="13">
        <v>2</v>
      </c>
      <c r="AB34" s="13">
        <v>0</v>
      </c>
      <c r="AC34" s="13">
        <v>0</v>
      </c>
      <c r="AD34" s="13">
        <v>0</v>
      </c>
      <c r="AE34" s="9">
        <v>0</v>
      </c>
      <c r="AF34" s="9">
        <v>0</v>
      </c>
      <c r="AG34" s="31">
        <v>0</v>
      </c>
      <c r="AH34" s="13" t="s">
        <v>41</v>
      </c>
      <c r="AI34" s="13" t="s">
        <v>42</v>
      </c>
      <c r="AJ34" s="13" t="s">
        <v>38</v>
      </c>
      <c r="AK34" s="13" t="s">
        <v>38</v>
      </c>
      <c r="AL34" s="13"/>
      <c r="AM34" s="13"/>
      <c r="AN34" s="13" t="s">
        <v>38</v>
      </c>
      <c r="AO34" s="13"/>
      <c r="AP34" s="13" t="s">
        <v>408</v>
      </c>
      <c r="AQ34" s="13" t="s">
        <v>409</v>
      </c>
      <c r="AR34" s="33"/>
    </row>
    <row r="35" spans="1:44" ht="61.5" customHeight="1">
      <c r="A35" s="171"/>
      <c r="B35" s="179"/>
      <c r="C35" s="29"/>
      <c r="D35" s="30"/>
      <c r="E35" s="30"/>
      <c r="F35" s="153" t="s">
        <v>102</v>
      </c>
      <c r="G35" s="154"/>
      <c r="H35" s="154"/>
      <c r="I35" s="154"/>
      <c r="J35" s="154"/>
      <c r="K35" s="154"/>
      <c r="L35" s="154"/>
      <c r="M35" s="154"/>
      <c r="N35" s="154"/>
      <c r="O35" s="154"/>
      <c r="P35" s="154"/>
      <c r="Q35" s="154"/>
      <c r="R35" s="154"/>
      <c r="S35" s="154"/>
      <c r="T35" s="154"/>
      <c r="U35" s="154"/>
      <c r="V35" s="154"/>
      <c r="W35" s="154"/>
      <c r="X35" s="154"/>
      <c r="Y35" s="154"/>
      <c r="Z35" s="154"/>
      <c r="AA35" s="154"/>
      <c r="AB35" s="154"/>
      <c r="AC35" s="154"/>
      <c r="AD35" s="13"/>
      <c r="AE35" s="70">
        <f>AVERAGE(AE33:AE34)</f>
        <v>0</v>
      </c>
      <c r="AF35" s="71">
        <f>AVERAGE(AF33:AF34)</f>
        <v>0.5</v>
      </c>
      <c r="AG35" s="31">
        <v>0.5</v>
      </c>
      <c r="AH35" s="13"/>
      <c r="AI35" s="13"/>
      <c r="AJ35" s="13"/>
      <c r="AK35" s="13"/>
      <c r="AL35" s="13"/>
      <c r="AM35" s="13"/>
      <c r="AN35" s="13"/>
      <c r="AO35" s="13"/>
      <c r="AP35" s="13"/>
      <c r="AQ35" s="13"/>
      <c r="AR35" s="33"/>
    </row>
    <row r="36" spans="1:44" ht="139.5" customHeight="1">
      <c r="A36" s="171"/>
      <c r="B36" s="179"/>
      <c r="C36" s="29"/>
      <c r="D36" s="30"/>
      <c r="E36" s="30"/>
      <c r="F36" s="166" t="s">
        <v>108</v>
      </c>
      <c r="G36" s="19" t="s">
        <v>109</v>
      </c>
      <c r="H36" s="13" t="s">
        <v>110</v>
      </c>
      <c r="I36" s="14" t="s">
        <v>111</v>
      </c>
      <c r="J36" s="14" t="s">
        <v>410</v>
      </c>
      <c r="K36" s="15">
        <v>400000000</v>
      </c>
      <c r="L36" s="15">
        <v>200000000</v>
      </c>
      <c r="M36" s="15">
        <v>200000000</v>
      </c>
      <c r="N36" s="16">
        <v>44869</v>
      </c>
      <c r="O36" s="16"/>
      <c r="P36" s="17" t="s">
        <v>112</v>
      </c>
      <c r="Q36" s="13" t="s">
        <v>113</v>
      </c>
      <c r="R36" s="13" t="s">
        <v>114</v>
      </c>
      <c r="S36" s="19" t="s">
        <v>115</v>
      </c>
      <c r="T36" s="13">
        <v>6</v>
      </c>
      <c r="U36" s="13" t="s">
        <v>116</v>
      </c>
      <c r="V36" s="11">
        <v>10</v>
      </c>
      <c r="W36" s="13">
        <v>3</v>
      </c>
      <c r="X36" s="13">
        <v>3</v>
      </c>
      <c r="Y36" s="13">
        <v>2</v>
      </c>
      <c r="Z36" s="13">
        <v>2</v>
      </c>
      <c r="AA36" s="11">
        <v>4</v>
      </c>
      <c r="AB36" s="11">
        <v>4</v>
      </c>
      <c r="AC36" s="11">
        <v>10</v>
      </c>
      <c r="AD36" s="7">
        <f t="shared" ref="AD36" si="5">+K36</f>
        <v>400000000</v>
      </c>
      <c r="AE36" s="65">
        <v>1</v>
      </c>
      <c r="AF36" s="65">
        <v>1</v>
      </c>
      <c r="AG36" s="9">
        <v>1</v>
      </c>
      <c r="AH36" s="13" t="s">
        <v>41</v>
      </c>
      <c r="AI36" s="13" t="s">
        <v>42</v>
      </c>
      <c r="AJ36" s="13" t="s">
        <v>71</v>
      </c>
      <c r="AK36" s="8">
        <f>+K36</f>
        <v>400000000</v>
      </c>
      <c r="AL36" s="8">
        <f>+K36</f>
        <v>400000000</v>
      </c>
      <c r="AM36" s="115">
        <f>+AL36/AK36</f>
        <v>1</v>
      </c>
      <c r="AN36" s="13" t="s">
        <v>79</v>
      </c>
      <c r="AO36" s="13" t="s">
        <v>80</v>
      </c>
      <c r="AP36" s="13" t="s">
        <v>81</v>
      </c>
      <c r="AQ36" s="13" t="s">
        <v>117</v>
      </c>
      <c r="AR36" s="33"/>
    </row>
    <row r="37" spans="1:44" ht="120" customHeight="1">
      <c r="A37" s="171"/>
      <c r="B37" s="179"/>
      <c r="C37" s="29"/>
      <c r="D37" s="30"/>
      <c r="E37" s="30"/>
      <c r="F37" s="166"/>
      <c r="G37" s="13"/>
      <c r="H37" s="13" t="s">
        <v>118</v>
      </c>
      <c r="I37" s="13" t="s">
        <v>411</v>
      </c>
      <c r="J37" s="13" t="s">
        <v>38</v>
      </c>
      <c r="K37" s="13" t="s">
        <v>38</v>
      </c>
      <c r="L37" s="13" t="s">
        <v>38</v>
      </c>
      <c r="M37" s="13" t="s">
        <v>38</v>
      </c>
      <c r="N37" s="13" t="s">
        <v>412</v>
      </c>
      <c r="O37" s="13" t="s">
        <v>413</v>
      </c>
      <c r="P37" s="13" t="s">
        <v>38</v>
      </c>
      <c r="Q37" s="13" t="s">
        <v>38</v>
      </c>
      <c r="R37" s="13" t="s">
        <v>87</v>
      </c>
      <c r="S37" s="13" t="s">
        <v>414</v>
      </c>
      <c r="T37" s="13">
        <v>0</v>
      </c>
      <c r="U37" s="13" t="s">
        <v>119</v>
      </c>
      <c r="V37" s="11">
        <v>7</v>
      </c>
      <c r="W37" s="13">
        <v>2</v>
      </c>
      <c r="X37" s="13">
        <v>2</v>
      </c>
      <c r="Y37" s="13">
        <v>2</v>
      </c>
      <c r="Z37" s="13">
        <v>1</v>
      </c>
      <c r="AA37" s="13">
        <v>3</v>
      </c>
      <c r="AB37" s="13">
        <v>3</v>
      </c>
      <c r="AC37" s="13">
        <v>5</v>
      </c>
      <c r="AD37" s="13">
        <v>3</v>
      </c>
      <c r="AE37" s="65">
        <v>1</v>
      </c>
      <c r="AF37" s="65">
        <f>+AC37/V37</f>
        <v>0.7142857142857143</v>
      </c>
      <c r="AG37" s="31">
        <v>0.9</v>
      </c>
      <c r="AH37" s="13" t="s">
        <v>41</v>
      </c>
      <c r="AI37" s="13" t="s">
        <v>42</v>
      </c>
      <c r="AJ37" s="13" t="s">
        <v>38</v>
      </c>
      <c r="AK37" s="13" t="s">
        <v>38</v>
      </c>
      <c r="AL37" s="13"/>
      <c r="AM37" s="13"/>
      <c r="AN37" s="13" t="s">
        <v>38</v>
      </c>
      <c r="AO37" s="13" t="s">
        <v>38</v>
      </c>
      <c r="AP37" s="13" t="s">
        <v>415</v>
      </c>
      <c r="AQ37" s="13" t="s">
        <v>416</v>
      </c>
      <c r="AR37" s="33"/>
    </row>
    <row r="38" spans="1:44" ht="46.5" customHeight="1">
      <c r="A38" s="171"/>
      <c r="B38" s="179"/>
      <c r="C38" s="29"/>
      <c r="D38" s="30"/>
      <c r="E38" s="30"/>
      <c r="F38" s="153" t="s">
        <v>108</v>
      </c>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3"/>
      <c r="AE38" s="72">
        <f>AVERAGE(AE36:AE37)</f>
        <v>1</v>
      </c>
      <c r="AF38" s="74">
        <f>AVERAGE(AF36:AF37)</f>
        <v>0.85714285714285721</v>
      </c>
      <c r="AG38" s="31"/>
      <c r="AH38" s="13"/>
      <c r="AI38" s="13"/>
      <c r="AJ38" s="13"/>
      <c r="AK38" s="13"/>
      <c r="AL38" s="13"/>
      <c r="AM38" s="13"/>
      <c r="AN38" s="13"/>
      <c r="AO38" s="13"/>
      <c r="AP38" s="13"/>
      <c r="AQ38" s="13"/>
      <c r="AR38" s="33"/>
    </row>
    <row r="39" spans="1:44" ht="153.75" customHeight="1">
      <c r="A39" s="171"/>
      <c r="B39" s="179"/>
      <c r="C39" s="29"/>
      <c r="D39" s="30"/>
      <c r="E39" s="30"/>
      <c r="F39" s="166" t="s">
        <v>120</v>
      </c>
      <c r="G39" s="19" t="s">
        <v>121</v>
      </c>
      <c r="H39" s="13" t="s">
        <v>122</v>
      </c>
      <c r="I39" s="34" t="s">
        <v>417</v>
      </c>
      <c r="J39" s="14" t="s">
        <v>418</v>
      </c>
      <c r="K39" s="15">
        <v>650000000</v>
      </c>
      <c r="L39" s="15">
        <v>325000000</v>
      </c>
      <c r="M39" s="15">
        <v>325000000</v>
      </c>
      <c r="N39" s="16"/>
      <c r="O39" s="16"/>
      <c r="P39" s="17" t="s">
        <v>419</v>
      </c>
      <c r="Q39" s="13" t="s">
        <v>125</v>
      </c>
      <c r="R39" s="12" t="s">
        <v>420</v>
      </c>
      <c r="S39" s="19" t="s">
        <v>126</v>
      </c>
      <c r="T39" s="13">
        <v>0</v>
      </c>
      <c r="U39" s="13" t="s">
        <v>121</v>
      </c>
      <c r="V39" s="11">
        <v>4</v>
      </c>
      <c r="W39" s="13">
        <v>1</v>
      </c>
      <c r="X39" s="13">
        <v>1</v>
      </c>
      <c r="Y39" s="13"/>
      <c r="Z39" s="13"/>
      <c r="AA39" s="11">
        <v>1</v>
      </c>
      <c r="AB39" s="11">
        <v>1</v>
      </c>
      <c r="AC39" s="11">
        <v>3</v>
      </c>
      <c r="AD39" s="7">
        <f t="shared" ref="AD39:AD40" si="6">+K39</f>
        <v>650000000</v>
      </c>
      <c r="AE39" s="65">
        <v>1</v>
      </c>
      <c r="AF39" s="65">
        <f>+AC39/V39</f>
        <v>0.75</v>
      </c>
      <c r="AG39" s="9">
        <v>0.9</v>
      </c>
      <c r="AH39" s="13" t="s">
        <v>41</v>
      </c>
      <c r="AI39" s="13" t="s">
        <v>42</v>
      </c>
      <c r="AJ39" s="13" t="s">
        <v>71</v>
      </c>
      <c r="AK39" s="8">
        <f>+K39</f>
        <v>650000000</v>
      </c>
      <c r="AL39" s="8">
        <f>+L39</f>
        <v>325000000</v>
      </c>
      <c r="AM39" s="115">
        <f>+AL39/AK39</f>
        <v>0.5</v>
      </c>
      <c r="AN39" s="13" t="s">
        <v>421</v>
      </c>
      <c r="AO39" s="13" t="s">
        <v>124</v>
      </c>
      <c r="AP39" s="13" t="s">
        <v>81</v>
      </c>
      <c r="AQ39" s="13" t="s">
        <v>117</v>
      </c>
      <c r="AR39" s="33"/>
    </row>
    <row r="40" spans="1:44" ht="148.5" customHeight="1">
      <c r="A40" s="171"/>
      <c r="B40" s="179"/>
      <c r="C40" s="29"/>
      <c r="D40" s="30"/>
      <c r="E40" s="30"/>
      <c r="F40" s="166"/>
      <c r="G40" s="13" t="s">
        <v>38</v>
      </c>
      <c r="H40" s="13" t="s">
        <v>127</v>
      </c>
      <c r="I40" s="34" t="s">
        <v>417</v>
      </c>
      <c r="J40" s="14" t="s">
        <v>422</v>
      </c>
      <c r="K40" s="15">
        <v>650000000</v>
      </c>
      <c r="L40" s="15">
        <v>325000000</v>
      </c>
      <c r="M40" s="15">
        <v>325000000</v>
      </c>
      <c r="N40" s="13" t="s">
        <v>38</v>
      </c>
      <c r="O40" s="13" t="s">
        <v>38</v>
      </c>
      <c r="P40" s="17" t="s">
        <v>419</v>
      </c>
      <c r="Q40" s="13" t="s">
        <v>125</v>
      </c>
      <c r="R40" s="12" t="s">
        <v>420</v>
      </c>
      <c r="S40" s="19" t="s">
        <v>126</v>
      </c>
      <c r="T40" s="13">
        <v>35</v>
      </c>
      <c r="U40" s="13" t="s">
        <v>128</v>
      </c>
      <c r="V40" s="11">
        <v>35</v>
      </c>
      <c r="W40" s="13">
        <v>10</v>
      </c>
      <c r="X40" s="13">
        <v>3</v>
      </c>
      <c r="Y40" s="13">
        <v>10</v>
      </c>
      <c r="Z40" s="13">
        <v>5</v>
      </c>
      <c r="AA40" s="13">
        <v>3</v>
      </c>
      <c r="AB40" s="13">
        <v>3</v>
      </c>
      <c r="AC40" s="13">
        <v>6</v>
      </c>
      <c r="AD40" s="7">
        <f t="shared" si="6"/>
        <v>650000000</v>
      </c>
      <c r="AE40" s="65">
        <v>1</v>
      </c>
      <c r="AF40" s="65">
        <f>+AC40/V40</f>
        <v>0.17142857142857143</v>
      </c>
      <c r="AG40" s="31">
        <v>0.06</v>
      </c>
      <c r="AH40" s="13" t="s">
        <v>129</v>
      </c>
      <c r="AI40" s="13" t="s">
        <v>42</v>
      </c>
      <c r="AJ40" s="13" t="s">
        <v>71</v>
      </c>
      <c r="AK40" s="8">
        <f>+K40</f>
        <v>650000000</v>
      </c>
      <c r="AL40" s="8"/>
      <c r="AM40" s="8"/>
      <c r="AN40" s="13" t="s">
        <v>38</v>
      </c>
      <c r="AO40" s="13" t="s">
        <v>124</v>
      </c>
      <c r="AP40" s="13" t="s">
        <v>81</v>
      </c>
      <c r="AQ40" s="13" t="s">
        <v>423</v>
      </c>
      <c r="AR40" s="33"/>
    </row>
    <row r="41" spans="1:44" ht="199.5" customHeight="1">
      <c r="A41" s="171"/>
      <c r="B41" s="179"/>
      <c r="C41" s="29"/>
      <c r="D41" s="30"/>
      <c r="E41" s="30"/>
      <c r="F41" s="166"/>
      <c r="G41" s="13" t="s">
        <v>38</v>
      </c>
      <c r="H41" s="13" t="s">
        <v>131</v>
      </c>
      <c r="I41" s="14" t="s">
        <v>123</v>
      </c>
      <c r="J41" s="13" t="s">
        <v>38</v>
      </c>
      <c r="K41" s="13" t="s">
        <v>38</v>
      </c>
      <c r="L41" s="13" t="s">
        <v>38</v>
      </c>
      <c r="M41" s="13" t="s">
        <v>38</v>
      </c>
      <c r="N41" s="13" t="s">
        <v>38</v>
      </c>
      <c r="O41" s="13" t="s">
        <v>38</v>
      </c>
      <c r="P41" s="13" t="s">
        <v>38</v>
      </c>
      <c r="Q41" s="13" t="s">
        <v>38</v>
      </c>
      <c r="R41" s="13" t="s">
        <v>38</v>
      </c>
      <c r="S41" s="13" t="s">
        <v>38</v>
      </c>
      <c r="T41" s="13">
        <v>0</v>
      </c>
      <c r="U41" s="37" t="s">
        <v>132</v>
      </c>
      <c r="V41" s="11">
        <v>0</v>
      </c>
      <c r="W41" s="13">
        <v>0</v>
      </c>
      <c r="X41" s="13">
        <v>0</v>
      </c>
      <c r="Y41" s="13"/>
      <c r="Z41" s="13"/>
      <c r="AA41" s="13" t="s">
        <v>38</v>
      </c>
      <c r="AB41" s="13" t="s">
        <v>38</v>
      </c>
      <c r="AC41" s="13">
        <f t="shared" ref="AC41:AC46" si="7">+W41+X41</f>
        <v>0</v>
      </c>
      <c r="AD41" s="13">
        <v>0</v>
      </c>
      <c r="AE41" s="13"/>
      <c r="AF41" s="31">
        <v>0</v>
      </c>
      <c r="AG41" s="13">
        <v>0</v>
      </c>
      <c r="AH41" s="13" t="s">
        <v>129</v>
      </c>
      <c r="AI41" s="13" t="s">
        <v>130</v>
      </c>
      <c r="AJ41" s="13" t="s">
        <v>38</v>
      </c>
      <c r="AK41" s="13" t="s">
        <v>38</v>
      </c>
      <c r="AL41" s="13"/>
      <c r="AM41" s="13"/>
      <c r="AN41" s="13" t="s">
        <v>38</v>
      </c>
      <c r="AO41" s="13" t="s">
        <v>38</v>
      </c>
      <c r="AP41" s="13" t="s">
        <v>38</v>
      </c>
      <c r="AQ41" s="13" t="s">
        <v>424</v>
      </c>
      <c r="AR41" s="33"/>
    </row>
    <row r="42" spans="1:44" ht="47.25" customHeight="1">
      <c r="A42" s="171"/>
      <c r="B42" s="179"/>
      <c r="C42" s="29"/>
      <c r="D42" s="30"/>
      <c r="E42" s="30"/>
      <c r="F42" s="153" t="s">
        <v>120</v>
      </c>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3"/>
      <c r="AE42" s="72">
        <f>AVERAGE(AE39:AE41)</f>
        <v>1</v>
      </c>
      <c r="AF42" s="73">
        <f>AVERAGE(AF39:AF41)</f>
        <v>0.30714285714285716</v>
      </c>
      <c r="AG42" s="13"/>
      <c r="AH42" s="13"/>
      <c r="AI42" s="13"/>
      <c r="AJ42" s="13"/>
      <c r="AK42" s="13"/>
      <c r="AL42" s="13"/>
      <c r="AM42" s="13"/>
      <c r="AN42" s="13"/>
      <c r="AO42" s="13"/>
      <c r="AP42" s="13"/>
      <c r="AQ42" s="13"/>
      <c r="AR42" s="33"/>
    </row>
    <row r="43" spans="1:44" ht="86.25" customHeight="1">
      <c r="A43" s="171"/>
      <c r="B43" s="179"/>
      <c r="C43" s="29"/>
      <c r="D43" s="30"/>
      <c r="E43" s="30"/>
      <c r="F43" s="166" t="s">
        <v>133</v>
      </c>
      <c r="G43" s="13" t="s">
        <v>38</v>
      </c>
      <c r="H43" s="13" t="s">
        <v>134</v>
      </c>
      <c r="I43" s="13" t="s">
        <v>38</v>
      </c>
      <c r="J43" s="13" t="s">
        <v>38</v>
      </c>
      <c r="K43" s="13" t="s">
        <v>38</v>
      </c>
      <c r="L43" s="13" t="s">
        <v>38</v>
      </c>
      <c r="M43" s="13" t="s">
        <v>38</v>
      </c>
      <c r="N43" s="13" t="s">
        <v>38</v>
      </c>
      <c r="O43" s="13" t="s">
        <v>38</v>
      </c>
      <c r="P43" s="13" t="s">
        <v>38</v>
      </c>
      <c r="Q43" s="13" t="s">
        <v>38</v>
      </c>
      <c r="R43" s="13" t="s">
        <v>38</v>
      </c>
      <c r="S43" s="13" t="s">
        <v>38</v>
      </c>
      <c r="T43" s="13">
        <v>3</v>
      </c>
      <c r="U43" s="13" t="s">
        <v>135</v>
      </c>
      <c r="V43" s="11">
        <v>8</v>
      </c>
      <c r="W43" s="13">
        <v>2</v>
      </c>
      <c r="X43" s="13">
        <v>2</v>
      </c>
      <c r="Y43" s="13">
        <v>2</v>
      </c>
      <c r="Z43" s="13">
        <v>2</v>
      </c>
      <c r="AA43" s="13" t="s">
        <v>38</v>
      </c>
      <c r="AB43" s="13">
        <v>0</v>
      </c>
      <c r="AC43" s="13">
        <f t="shared" si="7"/>
        <v>4</v>
      </c>
      <c r="AD43" s="13" t="s">
        <v>38</v>
      </c>
      <c r="AE43" s="13"/>
      <c r="AF43" s="9">
        <f>+AC43/V43</f>
        <v>0.5</v>
      </c>
      <c r="AG43" s="31">
        <v>0</v>
      </c>
      <c r="AH43" s="13" t="s">
        <v>129</v>
      </c>
      <c r="AI43" s="13" t="s">
        <v>130</v>
      </c>
      <c r="AJ43" s="13" t="s">
        <v>38</v>
      </c>
      <c r="AK43" s="13" t="s">
        <v>38</v>
      </c>
      <c r="AL43" s="13"/>
      <c r="AM43" s="13"/>
      <c r="AN43" s="13" t="s">
        <v>38</v>
      </c>
      <c r="AO43" s="13" t="s">
        <v>38</v>
      </c>
      <c r="AP43" s="13" t="s">
        <v>38</v>
      </c>
      <c r="AQ43" s="13" t="s">
        <v>43</v>
      </c>
      <c r="AR43" s="33"/>
    </row>
    <row r="44" spans="1:44" ht="59.25" customHeight="1">
      <c r="A44" s="171"/>
      <c r="B44" s="179"/>
      <c r="C44" s="29"/>
      <c r="D44" s="30"/>
      <c r="E44" s="30"/>
      <c r="F44" s="166"/>
      <c r="G44" s="13" t="s">
        <v>38</v>
      </c>
      <c r="H44" s="13" t="s">
        <v>136</v>
      </c>
      <c r="I44" s="13" t="s">
        <v>38</v>
      </c>
      <c r="J44" s="13" t="s">
        <v>38</v>
      </c>
      <c r="K44" s="13" t="s">
        <v>38</v>
      </c>
      <c r="L44" s="13" t="s">
        <v>38</v>
      </c>
      <c r="M44" s="13" t="s">
        <v>38</v>
      </c>
      <c r="N44" s="13" t="s">
        <v>38</v>
      </c>
      <c r="O44" s="13" t="s">
        <v>38</v>
      </c>
      <c r="P44" s="13" t="s">
        <v>38</v>
      </c>
      <c r="Q44" s="13" t="s">
        <v>38</v>
      </c>
      <c r="R44" s="13" t="s">
        <v>38</v>
      </c>
      <c r="S44" s="13" t="s">
        <v>38</v>
      </c>
      <c r="T44" s="13">
        <v>0</v>
      </c>
      <c r="U44" s="13" t="s">
        <v>137</v>
      </c>
      <c r="V44" s="11">
        <v>8</v>
      </c>
      <c r="W44" s="13">
        <v>2</v>
      </c>
      <c r="X44" s="13">
        <v>2</v>
      </c>
      <c r="Y44" s="13">
        <v>2</v>
      </c>
      <c r="Z44" s="13">
        <v>2</v>
      </c>
      <c r="AA44" s="13" t="s">
        <v>38</v>
      </c>
      <c r="AB44" s="13">
        <v>0</v>
      </c>
      <c r="AC44" s="13">
        <f t="shared" si="7"/>
        <v>4</v>
      </c>
      <c r="AD44" s="13" t="s">
        <v>38</v>
      </c>
      <c r="AE44" s="13"/>
      <c r="AF44" s="9">
        <f t="shared" ref="AF44:AF45" si="8">+AC44/V44</f>
        <v>0.5</v>
      </c>
      <c r="AG44" s="31">
        <v>0</v>
      </c>
      <c r="AH44" s="13" t="s">
        <v>129</v>
      </c>
      <c r="AI44" s="13" t="s">
        <v>130</v>
      </c>
      <c r="AJ44" s="13" t="s">
        <v>38</v>
      </c>
      <c r="AK44" s="13" t="s">
        <v>38</v>
      </c>
      <c r="AL44" s="13"/>
      <c r="AM44" s="13"/>
      <c r="AN44" s="13" t="s">
        <v>38</v>
      </c>
      <c r="AO44" s="13" t="s">
        <v>38</v>
      </c>
      <c r="AP44" s="13" t="s">
        <v>38</v>
      </c>
      <c r="AQ44" s="13" t="s">
        <v>43</v>
      </c>
      <c r="AR44" s="33"/>
    </row>
    <row r="45" spans="1:44" ht="156.75" customHeight="1">
      <c r="A45" s="171"/>
      <c r="B45" s="179"/>
      <c r="C45" s="29"/>
      <c r="D45" s="30"/>
      <c r="E45" s="30"/>
      <c r="F45" s="166"/>
      <c r="G45" s="13" t="s">
        <v>38</v>
      </c>
      <c r="H45" s="13" t="s">
        <v>138</v>
      </c>
      <c r="I45" s="13" t="s">
        <v>38</v>
      </c>
      <c r="J45" s="13" t="s">
        <v>38</v>
      </c>
      <c r="K45" s="13" t="s">
        <v>38</v>
      </c>
      <c r="L45" s="13" t="s">
        <v>38</v>
      </c>
      <c r="M45" s="13" t="s">
        <v>38</v>
      </c>
      <c r="N45" s="13" t="s">
        <v>38</v>
      </c>
      <c r="O45" s="13" t="s">
        <v>38</v>
      </c>
      <c r="P45" s="13" t="s">
        <v>38</v>
      </c>
      <c r="Q45" s="13" t="s">
        <v>38</v>
      </c>
      <c r="R45" s="13" t="s">
        <v>38</v>
      </c>
      <c r="S45" s="13" t="s">
        <v>38</v>
      </c>
      <c r="T45" s="13">
        <v>0</v>
      </c>
      <c r="U45" s="13" t="s">
        <v>139</v>
      </c>
      <c r="V45" s="11">
        <v>1</v>
      </c>
      <c r="W45" s="13">
        <v>1</v>
      </c>
      <c r="X45" s="13"/>
      <c r="Y45" s="13"/>
      <c r="Z45" s="13"/>
      <c r="AA45" s="13" t="s">
        <v>38</v>
      </c>
      <c r="AB45" s="13" t="s">
        <v>38</v>
      </c>
      <c r="AC45" s="13">
        <f t="shared" si="7"/>
        <v>1</v>
      </c>
      <c r="AD45" s="13" t="s">
        <v>38</v>
      </c>
      <c r="AE45" s="13"/>
      <c r="AF45" s="9">
        <f t="shared" si="8"/>
        <v>1</v>
      </c>
      <c r="AG45" s="13" t="s">
        <v>38</v>
      </c>
      <c r="AH45" s="13" t="s">
        <v>129</v>
      </c>
      <c r="AI45" s="13" t="s">
        <v>130</v>
      </c>
      <c r="AJ45" s="13" t="s">
        <v>38</v>
      </c>
      <c r="AK45" s="13" t="s">
        <v>38</v>
      </c>
      <c r="AL45" s="13"/>
      <c r="AM45" s="13"/>
      <c r="AN45" s="13" t="s">
        <v>38</v>
      </c>
      <c r="AO45" s="13" t="s">
        <v>38</v>
      </c>
      <c r="AP45" s="13" t="s">
        <v>38</v>
      </c>
      <c r="AQ45" s="13" t="s">
        <v>43</v>
      </c>
      <c r="AR45" s="33"/>
    </row>
    <row r="46" spans="1:44" ht="91.5" customHeight="1">
      <c r="A46" s="171"/>
      <c r="B46" s="179"/>
      <c r="C46" s="29"/>
      <c r="D46" s="30"/>
      <c r="E46" s="30"/>
      <c r="F46" s="166"/>
      <c r="G46" s="13" t="s">
        <v>38</v>
      </c>
      <c r="H46" s="13" t="s">
        <v>140</v>
      </c>
      <c r="I46" s="13" t="s">
        <v>38</v>
      </c>
      <c r="J46" s="13" t="s">
        <v>38</v>
      </c>
      <c r="K46" s="13" t="s">
        <v>38</v>
      </c>
      <c r="L46" s="13" t="s">
        <v>38</v>
      </c>
      <c r="M46" s="13" t="s">
        <v>38</v>
      </c>
      <c r="N46" s="13" t="s">
        <v>38</v>
      </c>
      <c r="O46" s="13" t="s">
        <v>38</v>
      </c>
      <c r="P46" s="13" t="s">
        <v>38</v>
      </c>
      <c r="Q46" s="13" t="s">
        <v>38</v>
      </c>
      <c r="R46" s="13" t="s">
        <v>87</v>
      </c>
      <c r="S46" s="13" t="s">
        <v>38</v>
      </c>
      <c r="T46" s="13">
        <v>0</v>
      </c>
      <c r="U46" s="13" t="s">
        <v>141</v>
      </c>
      <c r="V46" s="11">
        <v>1</v>
      </c>
      <c r="W46" s="13">
        <v>1</v>
      </c>
      <c r="X46" s="13"/>
      <c r="Y46" s="13"/>
      <c r="Z46" s="13"/>
      <c r="AA46" s="13" t="s">
        <v>38</v>
      </c>
      <c r="AB46" s="13" t="s">
        <v>38</v>
      </c>
      <c r="AC46" s="13">
        <f t="shared" si="7"/>
        <v>1</v>
      </c>
      <c r="AD46" s="13" t="s">
        <v>38</v>
      </c>
      <c r="AE46" s="13"/>
      <c r="AF46" s="9">
        <f>+AC46/V46</f>
        <v>1</v>
      </c>
      <c r="AG46" s="13" t="s">
        <v>38</v>
      </c>
      <c r="AH46" s="13" t="s">
        <v>129</v>
      </c>
      <c r="AI46" s="13" t="s">
        <v>130</v>
      </c>
      <c r="AJ46" s="13" t="s">
        <v>38</v>
      </c>
      <c r="AK46" s="13" t="s">
        <v>38</v>
      </c>
      <c r="AL46" s="13"/>
      <c r="AM46" s="13"/>
      <c r="AN46" s="13" t="s">
        <v>38</v>
      </c>
      <c r="AO46" s="13" t="s">
        <v>38</v>
      </c>
      <c r="AP46" s="13" t="s">
        <v>87</v>
      </c>
      <c r="AQ46" s="13" t="s">
        <v>89</v>
      </c>
      <c r="AR46" s="33"/>
    </row>
    <row r="47" spans="1:44" ht="118.5" customHeight="1">
      <c r="A47" s="171"/>
      <c r="B47" s="179"/>
      <c r="C47" s="29"/>
      <c r="D47" s="30"/>
      <c r="E47" s="30"/>
      <c r="F47" s="166"/>
      <c r="G47" s="30" t="s">
        <v>142</v>
      </c>
      <c r="H47" s="13" t="s">
        <v>143</v>
      </c>
      <c r="I47" s="14" t="s">
        <v>144</v>
      </c>
      <c r="J47" s="33" t="s">
        <v>145</v>
      </c>
      <c r="K47" s="15">
        <f>400000000+100000000</f>
        <v>500000000</v>
      </c>
      <c r="L47" s="15">
        <f>400000000+100000000</f>
        <v>500000000</v>
      </c>
      <c r="M47" s="13">
        <v>0</v>
      </c>
      <c r="N47" s="16" t="s">
        <v>425</v>
      </c>
      <c r="O47" s="16"/>
      <c r="P47" s="17" t="s">
        <v>146</v>
      </c>
      <c r="Q47" s="13" t="s">
        <v>147</v>
      </c>
      <c r="R47" s="13" t="s">
        <v>148</v>
      </c>
      <c r="S47" s="19" t="s">
        <v>149</v>
      </c>
      <c r="T47" s="13">
        <v>285</v>
      </c>
      <c r="U47" s="13" t="s">
        <v>150</v>
      </c>
      <c r="V47" s="11">
        <v>300</v>
      </c>
      <c r="W47" s="13">
        <v>90</v>
      </c>
      <c r="X47" s="13">
        <v>90</v>
      </c>
      <c r="Y47" s="13">
        <v>90</v>
      </c>
      <c r="Z47" s="13">
        <v>30</v>
      </c>
      <c r="AA47" s="11">
        <v>90</v>
      </c>
      <c r="AB47" s="11">
        <v>450</v>
      </c>
      <c r="AC47" s="11">
        <f>AB47</f>
        <v>450</v>
      </c>
      <c r="AD47" s="7">
        <f t="shared" ref="AD47" si="9">+K47</f>
        <v>500000000</v>
      </c>
      <c r="AE47" s="9">
        <v>1</v>
      </c>
      <c r="AF47" s="9">
        <v>1</v>
      </c>
      <c r="AG47" s="9">
        <v>1</v>
      </c>
      <c r="AH47" s="13" t="s">
        <v>41</v>
      </c>
      <c r="AI47" s="13" t="s">
        <v>42</v>
      </c>
      <c r="AJ47" s="13" t="s">
        <v>71</v>
      </c>
      <c r="AK47" s="8">
        <f>+K47</f>
        <v>500000000</v>
      </c>
      <c r="AL47" s="8">
        <f>+L47</f>
        <v>500000000</v>
      </c>
      <c r="AM47" s="115">
        <f>+AL47/AK47</f>
        <v>1</v>
      </c>
      <c r="AN47" s="13" t="s">
        <v>79</v>
      </c>
      <c r="AO47" s="13" t="s">
        <v>80</v>
      </c>
      <c r="AP47" s="13" t="s">
        <v>81</v>
      </c>
      <c r="AQ47" s="13" t="s">
        <v>117</v>
      </c>
      <c r="AR47" s="33"/>
    </row>
    <row r="48" spans="1:44" ht="138" customHeight="1">
      <c r="A48" s="171"/>
      <c r="B48" s="179"/>
      <c r="C48" s="29"/>
      <c r="D48" s="30"/>
      <c r="E48" s="30"/>
      <c r="F48" s="166"/>
      <c r="G48" s="13" t="s">
        <v>38</v>
      </c>
      <c r="H48" s="13" t="s">
        <v>151</v>
      </c>
      <c r="I48" s="13" t="s">
        <v>38</v>
      </c>
      <c r="J48" s="13" t="s">
        <v>38</v>
      </c>
      <c r="K48" s="13" t="s">
        <v>38</v>
      </c>
      <c r="L48" s="13" t="s">
        <v>38</v>
      </c>
      <c r="M48" s="13" t="s">
        <v>38</v>
      </c>
      <c r="N48" s="13" t="s">
        <v>38</v>
      </c>
      <c r="O48" s="13" t="s">
        <v>38</v>
      </c>
      <c r="P48" s="13" t="s">
        <v>38</v>
      </c>
      <c r="Q48" s="13" t="s">
        <v>38</v>
      </c>
      <c r="R48" s="13" t="s">
        <v>87</v>
      </c>
      <c r="S48" s="13" t="s">
        <v>38</v>
      </c>
      <c r="T48" s="13">
        <v>0</v>
      </c>
      <c r="U48" s="13" t="s">
        <v>152</v>
      </c>
      <c r="V48" s="11">
        <v>2</v>
      </c>
      <c r="W48" s="13">
        <v>0</v>
      </c>
      <c r="X48" s="13">
        <v>5</v>
      </c>
      <c r="Y48" s="13"/>
      <c r="Z48" s="13"/>
      <c r="AA48" s="13">
        <v>7</v>
      </c>
      <c r="AB48" s="13">
        <v>7</v>
      </c>
      <c r="AC48" s="13">
        <v>12</v>
      </c>
      <c r="AD48" s="13">
        <v>7</v>
      </c>
      <c r="AE48" s="9">
        <v>1</v>
      </c>
      <c r="AF48" s="9">
        <v>1</v>
      </c>
      <c r="AG48" s="31">
        <v>1</v>
      </c>
      <c r="AH48" s="13" t="s">
        <v>41</v>
      </c>
      <c r="AI48" s="13" t="s">
        <v>42</v>
      </c>
      <c r="AJ48" s="13" t="s">
        <v>38</v>
      </c>
      <c r="AK48" s="13" t="s">
        <v>38</v>
      </c>
      <c r="AL48" s="13"/>
      <c r="AM48" s="13"/>
      <c r="AN48" s="13" t="s">
        <v>38</v>
      </c>
      <c r="AO48" s="13" t="s">
        <v>38</v>
      </c>
      <c r="AP48" s="13" t="s">
        <v>87</v>
      </c>
      <c r="AQ48" s="13" t="s">
        <v>426</v>
      </c>
      <c r="AR48" s="33"/>
    </row>
    <row r="49" spans="1:44" ht="44.25" customHeight="1">
      <c r="A49" s="171"/>
      <c r="B49" s="179"/>
      <c r="C49" s="29"/>
      <c r="D49" s="30"/>
      <c r="E49" s="30"/>
      <c r="F49" s="153" t="s">
        <v>133</v>
      </c>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c r="AD49" s="13"/>
      <c r="AE49" s="76">
        <f>AVERAGE(AE43:AE48)</f>
        <v>1</v>
      </c>
      <c r="AF49" s="74">
        <f>AVERAGE(AF43:AF48)</f>
        <v>0.83333333333333337</v>
      </c>
      <c r="AG49" s="31"/>
      <c r="AH49" s="13"/>
      <c r="AI49" s="13"/>
      <c r="AJ49" s="13"/>
      <c r="AK49" s="13"/>
      <c r="AL49" s="13"/>
      <c r="AM49" s="13"/>
      <c r="AN49" s="13"/>
      <c r="AO49" s="13"/>
      <c r="AP49" s="13"/>
      <c r="AQ49" s="13"/>
      <c r="AR49" s="33"/>
    </row>
    <row r="50" spans="1:44" ht="144" customHeight="1">
      <c r="A50" s="171"/>
      <c r="B50" s="179"/>
      <c r="C50" s="29"/>
      <c r="D50" s="30"/>
      <c r="E50" s="30"/>
      <c r="F50" s="166" t="s">
        <v>153</v>
      </c>
      <c r="G50" s="13" t="s">
        <v>38</v>
      </c>
      <c r="H50" s="13" t="s">
        <v>154</v>
      </c>
      <c r="I50" s="13" t="s">
        <v>38</v>
      </c>
      <c r="J50" s="13" t="s">
        <v>38</v>
      </c>
      <c r="K50" s="13" t="s">
        <v>38</v>
      </c>
      <c r="L50" s="13" t="s">
        <v>38</v>
      </c>
      <c r="M50" s="13" t="s">
        <v>38</v>
      </c>
      <c r="N50" s="13" t="s">
        <v>38</v>
      </c>
      <c r="O50" s="13" t="s">
        <v>38</v>
      </c>
      <c r="P50" s="13" t="s">
        <v>38</v>
      </c>
      <c r="Q50" s="13" t="s">
        <v>38</v>
      </c>
      <c r="R50" s="13" t="s">
        <v>87</v>
      </c>
      <c r="S50" s="13" t="s">
        <v>38</v>
      </c>
      <c r="T50" s="13">
        <v>0</v>
      </c>
      <c r="U50" s="13" t="s">
        <v>155</v>
      </c>
      <c r="V50" s="11">
        <v>0</v>
      </c>
      <c r="W50" s="13"/>
      <c r="X50" s="13"/>
      <c r="Y50" s="13"/>
      <c r="Z50" s="13"/>
      <c r="AA50" s="13" t="s">
        <v>38</v>
      </c>
      <c r="AB50" s="13" t="s">
        <v>38</v>
      </c>
      <c r="AC50" s="13">
        <f t="shared" ref="AC50" si="10">+W50+X50</f>
        <v>0</v>
      </c>
      <c r="AD50" s="13" t="s">
        <v>38</v>
      </c>
      <c r="AE50" s="65"/>
      <c r="AF50" s="65">
        <v>0</v>
      </c>
      <c r="AG50" s="13" t="s">
        <v>38</v>
      </c>
      <c r="AH50" s="13" t="s">
        <v>41</v>
      </c>
      <c r="AI50" s="13" t="s">
        <v>42</v>
      </c>
      <c r="AJ50" s="13" t="s">
        <v>38</v>
      </c>
      <c r="AK50" s="13" t="s">
        <v>38</v>
      </c>
      <c r="AL50" s="13"/>
      <c r="AM50" s="13"/>
      <c r="AN50" s="13" t="s">
        <v>38</v>
      </c>
      <c r="AO50" s="13" t="s">
        <v>38</v>
      </c>
      <c r="AP50" s="13" t="s">
        <v>87</v>
      </c>
      <c r="AQ50" s="13" t="s">
        <v>89</v>
      </c>
      <c r="AR50" s="33"/>
    </row>
    <row r="51" spans="1:44" ht="144" customHeight="1">
      <c r="A51" s="171"/>
      <c r="B51" s="179"/>
      <c r="C51" s="29"/>
      <c r="D51" s="30"/>
      <c r="E51" s="30"/>
      <c r="F51" s="166"/>
      <c r="G51" s="13" t="s">
        <v>38</v>
      </c>
      <c r="H51" s="13" t="s">
        <v>156</v>
      </c>
      <c r="I51" s="13" t="s">
        <v>38</v>
      </c>
      <c r="J51" s="13" t="s">
        <v>38</v>
      </c>
      <c r="K51" s="13" t="s">
        <v>38</v>
      </c>
      <c r="L51" s="13" t="s">
        <v>38</v>
      </c>
      <c r="M51" s="13" t="s">
        <v>38</v>
      </c>
      <c r="N51" s="13" t="s">
        <v>38</v>
      </c>
      <c r="O51" s="13" t="s">
        <v>38</v>
      </c>
      <c r="P51" s="13" t="s">
        <v>38</v>
      </c>
      <c r="Q51" s="13" t="s">
        <v>38</v>
      </c>
      <c r="R51" s="13" t="s">
        <v>87</v>
      </c>
      <c r="S51" s="13" t="s">
        <v>38</v>
      </c>
      <c r="T51" s="13">
        <v>0</v>
      </c>
      <c r="U51" s="13" t="s">
        <v>157</v>
      </c>
      <c r="V51" s="11">
        <v>3</v>
      </c>
      <c r="W51" s="13">
        <v>1</v>
      </c>
      <c r="X51" s="13">
        <v>1</v>
      </c>
      <c r="Y51" s="13"/>
      <c r="Z51" s="13"/>
      <c r="AA51" s="13">
        <v>5</v>
      </c>
      <c r="AB51" s="13">
        <v>5</v>
      </c>
      <c r="AC51" s="13">
        <v>7</v>
      </c>
      <c r="AD51" s="13">
        <v>7</v>
      </c>
      <c r="AE51" s="65">
        <v>1</v>
      </c>
      <c r="AF51" s="65">
        <v>1</v>
      </c>
      <c r="AG51" s="31">
        <v>1</v>
      </c>
      <c r="AH51" s="13" t="s">
        <v>41</v>
      </c>
      <c r="AI51" s="13" t="s">
        <v>42</v>
      </c>
      <c r="AJ51" s="13" t="s">
        <v>38</v>
      </c>
      <c r="AK51" s="13" t="s">
        <v>38</v>
      </c>
      <c r="AL51" s="13"/>
      <c r="AM51" s="13"/>
      <c r="AN51" s="13" t="s">
        <v>38</v>
      </c>
      <c r="AO51" s="13" t="s">
        <v>38</v>
      </c>
      <c r="AP51" s="13" t="s">
        <v>87</v>
      </c>
      <c r="AQ51" s="13" t="s">
        <v>427</v>
      </c>
      <c r="AR51" s="33"/>
    </row>
    <row r="52" spans="1:44" ht="144" customHeight="1">
      <c r="A52" s="171"/>
      <c r="B52" s="179"/>
      <c r="C52" s="29"/>
      <c r="D52" s="30"/>
      <c r="E52" s="30"/>
      <c r="F52" s="166"/>
      <c r="G52" s="13" t="s">
        <v>38</v>
      </c>
      <c r="H52" s="13" t="s">
        <v>158</v>
      </c>
      <c r="I52" s="13" t="s">
        <v>38</v>
      </c>
      <c r="J52" s="13" t="s">
        <v>38</v>
      </c>
      <c r="K52" s="13" t="s">
        <v>38</v>
      </c>
      <c r="L52" s="13" t="s">
        <v>38</v>
      </c>
      <c r="M52" s="13" t="s">
        <v>38</v>
      </c>
      <c r="N52" s="13" t="s">
        <v>38</v>
      </c>
      <c r="O52" s="13" t="s">
        <v>38</v>
      </c>
      <c r="P52" s="13" t="s">
        <v>38</v>
      </c>
      <c r="Q52" s="13" t="s">
        <v>38</v>
      </c>
      <c r="R52" s="13" t="s">
        <v>159</v>
      </c>
      <c r="S52" s="13" t="s">
        <v>38</v>
      </c>
      <c r="T52" s="13">
        <v>0</v>
      </c>
      <c r="U52" s="13" t="s">
        <v>160</v>
      </c>
      <c r="V52" s="11">
        <v>9</v>
      </c>
      <c r="W52" s="13">
        <v>0</v>
      </c>
      <c r="X52" s="13">
        <v>2</v>
      </c>
      <c r="Y52" s="13"/>
      <c r="Z52" s="13"/>
      <c r="AA52" s="13">
        <v>6</v>
      </c>
      <c r="AB52" s="13">
        <v>6</v>
      </c>
      <c r="AC52" s="13">
        <v>6</v>
      </c>
      <c r="AD52" s="13">
        <v>6</v>
      </c>
      <c r="AE52" s="65">
        <v>1</v>
      </c>
      <c r="AF52" s="65">
        <f>+AC52/V52</f>
        <v>0.66666666666666663</v>
      </c>
      <c r="AG52" s="31">
        <v>0.95</v>
      </c>
      <c r="AH52" s="13" t="s">
        <v>41</v>
      </c>
      <c r="AI52" s="13" t="s">
        <v>42</v>
      </c>
      <c r="AJ52" s="13" t="s">
        <v>38</v>
      </c>
      <c r="AK52" s="13" t="s">
        <v>38</v>
      </c>
      <c r="AL52" s="13"/>
      <c r="AM52" s="13"/>
      <c r="AN52" s="13" t="s">
        <v>38</v>
      </c>
      <c r="AO52" s="13" t="s">
        <v>38</v>
      </c>
      <c r="AP52" s="13" t="s">
        <v>87</v>
      </c>
      <c r="AQ52" s="13" t="s">
        <v>428</v>
      </c>
      <c r="AR52" s="33"/>
    </row>
    <row r="53" spans="1:44" ht="60" customHeight="1">
      <c r="A53" s="171"/>
      <c r="B53" s="133"/>
      <c r="C53" s="29"/>
      <c r="D53" s="30"/>
      <c r="E53" s="30"/>
      <c r="F53" s="153" t="s">
        <v>153</v>
      </c>
      <c r="G53" s="154"/>
      <c r="H53" s="154"/>
      <c r="I53" s="154"/>
      <c r="J53" s="154"/>
      <c r="K53" s="154"/>
      <c r="L53" s="154"/>
      <c r="M53" s="154"/>
      <c r="N53" s="154"/>
      <c r="O53" s="154"/>
      <c r="P53" s="154"/>
      <c r="Q53" s="154"/>
      <c r="R53" s="154"/>
      <c r="S53" s="154"/>
      <c r="T53" s="154"/>
      <c r="U53" s="154"/>
      <c r="V53" s="154"/>
      <c r="W53" s="154"/>
      <c r="X53" s="154"/>
      <c r="Y53" s="154"/>
      <c r="Z53" s="154"/>
      <c r="AA53" s="154"/>
      <c r="AB53" s="154"/>
      <c r="AC53" s="154"/>
      <c r="AD53" s="13"/>
      <c r="AE53" s="72">
        <f>AVERAGE(AE50:AE52)</f>
        <v>1</v>
      </c>
      <c r="AF53" s="75">
        <f>AVERAGE(AF50:AF52)</f>
        <v>0.55555555555555547</v>
      </c>
      <c r="AG53" s="31"/>
      <c r="AH53" s="13"/>
      <c r="AI53" s="13"/>
      <c r="AJ53" s="13"/>
      <c r="AK53" s="13"/>
      <c r="AL53" s="13"/>
      <c r="AM53" s="13"/>
      <c r="AN53" s="13"/>
      <c r="AO53" s="13"/>
      <c r="AP53" s="13"/>
      <c r="AQ53" s="13"/>
      <c r="AR53" s="33"/>
    </row>
    <row r="54" spans="1:44" ht="72.75" customHeight="1">
      <c r="A54" s="171"/>
      <c r="B54" s="173" t="s">
        <v>101</v>
      </c>
      <c r="C54" s="156"/>
      <c r="D54" s="156"/>
      <c r="E54" s="156"/>
      <c r="F54" s="156"/>
      <c r="G54" s="156"/>
      <c r="H54" s="156"/>
      <c r="I54" s="156"/>
      <c r="J54" s="156"/>
      <c r="K54" s="156"/>
      <c r="L54" s="156"/>
      <c r="M54" s="156"/>
      <c r="N54" s="156"/>
      <c r="O54" s="156"/>
      <c r="P54" s="156"/>
      <c r="Q54" s="156"/>
      <c r="R54" s="156"/>
      <c r="S54" s="156"/>
      <c r="T54" s="156"/>
      <c r="U54" s="156"/>
      <c r="V54" s="156"/>
      <c r="W54" s="156"/>
      <c r="X54" s="156"/>
      <c r="Y54" s="156"/>
      <c r="Z54" s="156"/>
      <c r="AA54" s="156"/>
      <c r="AB54" s="156"/>
      <c r="AC54" s="157"/>
      <c r="AD54" s="13"/>
      <c r="AE54" s="77">
        <f>+(AE35+AE38+AE42+AE49+AE53)/5</f>
        <v>0.8</v>
      </c>
      <c r="AF54" s="78">
        <f>+(AF35+AF38+AF42+AF49+AF53)/5</f>
        <v>0.61063492063492064</v>
      </c>
      <c r="AG54" s="31"/>
      <c r="AH54" s="13"/>
      <c r="AI54" s="13"/>
      <c r="AJ54" s="13"/>
      <c r="AK54" s="13"/>
      <c r="AL54" s="13"/>
      <c r="AM54" s="13"/>
      <c r="AN54" s="13"/>
      <c r="AO54" s="13"/>
      <c r="AP54" s="13"/>
      <c r="AQ54" s="13"/>
      <c r="AR54" s="33"/>
    </row>
    <row r="55" spans="1:44" ht="202.5" customHeight="1">
      <c r="A55" s="171"/>
      <c r="B55" s="174" t="s">
        <v>161</v>
      </c>
      <c r="C55" s="29"/>
      <c r="D55" s="30"/>
      <c r="E55" s="30"/>
      <c r="F55" s="30" t="s">
        <v>162</v>
      </c>
      <c r="G55" s="30" t="s">
        <v>163</v>
      </c>
      <c r="H55" s="13" t="s">
        <v>164</v>
      </c>
      <c r="I55" s="14" t="s">
        <v>167</v>
      </c>
      <c r="J55" s="14" t="s">
        <v>168</v>
      </c>
      <c r="K55" s="15">
        <v>1000000000</v>
      </c>
      <c r="L55" s="15">
        <v>1000000000</v>
      </c>
      <c r="M55" s="15">
        <v>0</v>
      </c>
      <c r="N55" s="16">
        <v>44865</v>
      </c>
      <c r="O55" s="16">
        <v>44926</v>
      </c>
      <c r="P55" s="17" t="s">
        <v>486</v>
      </c>
      <c r="Q55" s="13" t="s">
        <v>165</v>
      </c>
      <c r="R55" s="18" t="s">
        <v>169</v>
      </c>
      <c r="S55" s="19" t="s">
        <v>170</v>
      </c>
      <c r="T55" s="13">
        <v>10</v>
      </c>
      <c r="U55" s="13" t="s">
        <v>166</v>
      </c>
      <c r="V55" s="11">
        <v>10</v>
      </c>
      <c r="W55" s="13">
        <v>3</v>
      </c>
      <c r="X55" s="13">
        <v>3</v>
      </c>
      <c r="Y55" s="13">
        <v>2</v>
      </c>
      <c r="Z55" s="13">
        <v>2</v>
      </c>
      <c r="AA55" s="11">
        <v>3</v>
      </c>
      <c r="AB55" s="11">
        <v>19</v>
      </c>
      <c r="AC55" s="11">
        <v>19</v>
      </c>
      <c r="AD55" s="7">
        <f t="shared" ref="AD55" si="11">+K55</f>
        <v>1000000000</v>
      </c>
      <c r="AE55" s="7">
        <v>1</v>
      </c>
      <c r="AF55" s="7">
        <v>1</v>
      </c>
      <c r="AG55" s="9">
        <v>1</v>
      </c>
      <c r="AH55" s="13" t="s">
        <v>41</v>
      </c>
      <c r="AI55" s="13" t="s">
        <v>42</v>
      </c>
      <c r="AJ55" s="13" t="s">
        <v>71</v>
      </c>
      <c r="AK55" s="8">
        <f>+K55+2040297835</f>
        <v>3040297835</v>
      </c>
      <c r="AL55" s="8">
        <f>+L55+1983007734.5</f>
        <v>2983007734.5</v>
      </c>
      <c r="AM55" s="115">
        <f>+AL55/AK55</f>
        <v>0.98115641834807277</v>
      </c>
      <c r="AN55" s="13" t="s">
        <v>429</v>
      </c>
      <c r="AO55" s="36" t="s">
        <v>430</v>
      </c>
      <c r="AP55" s="13" t="s">
        <v>81</v>
      </c>
      <c r="AQ55" s="13" t="s">
        <v>431</v>
      </c>
      <c r="AR55" s="33"/>
    </row>
    <row r="56" spans="1:44" ht="45.75" customHeight="1">
      <c r="A56" s="171"/>
      <c r="B56" s="176"/>
      <c r="C56" s="29"/>
      <c r="D56" s="30"/>
      <c r="E56" s="30"/>
      <c r="F56" s="153" t="s">
        <v>162</v>
      </c>
      <c r="G56" s="154"/>
      <c r="H56" s="154"/>
      <c r="I56" s="154"/>
      <c r="J56" s="154"/>
      <c r="K56" s="154"/>
      <c r="L56" s="154"/>
      <c r="M56" s="154"/>
      <c r="N56" s="154"/>
      <c r="O56" s="154"/>
      <c r="P56" s="154"/>
      <c r="Q56" s="154"/>
      <c r="R56" s="154"/>
      <c r="S56" s="154"/>
      <c r="T56" s="154"/>
      <c r="U56" s="154"/>
      <c r="V56" s="154"/>
      <c r="W56" s="154"/>
      <c r="X56" s="154"/>
      <c r="Y56" s="154"/>
      <c r="Z56" s="154"/>
      <c r="AA56" s="154"/>
      <c r="AB56" s="154"/>
      <c r="AC56" s="154"/>
      <c r="AD56" s="7"/>
      <c r="AE56" s="56">
        <v>1</v>
      </c>
      <c r="AF56" s="80">
        <v>1</v>
      </c>
      <c r="AG56" s="9"/>
      <c r="AH56" s="13"/>
      <c r="AI56" s="13"/>
      <c r="AJ56" s="13"/>
      <c r="AK56" s="8"/>
      <c r="AL56" s="8"/>
      <c r="AM56" s="8"/>
      <c r="AN56" s="13"/>
      <c r="AO56" s="36"/>
      <c r="AP56" s="13"/>
      <c r="AQ56" s="13"/>
      <c r="AR56" s="33"/>
    </row>
    <row r="57" spans="1:44" ht="117" customHeight="1">
      <c r="A57" s="171"/>
      <c r="B57" s="176"/>
      <c r="C57" s="30"/>
      <c r="D57" s="30"/>
      <c r="E57" s="30"/>
      <c r="F57" s="30" t="s">
        <v>171</v>
      </c>
      <c r="G57" s="19" t="s">
        <v>172</v>
      </c>
      <c r="H57" s="13" t="s">
        <v>173</v>
      </c>
      <c r="I57" s="14" t="s">
        <v>174</v>
      </c>
      <c r="J57" s="13" t="s">
        <v>38</v>
      </c>
      <c r="K57" s="13" t="s">
        <v>38</v>
      </c>
      <c r="L57" s="13" t="s">
        <v>38</v>
      </c>
      <c r="M57" s="13" t="s">
        <v>38</v>
      </c>
      <c r="N57" s="13" t="s">
        <v>38</v>
      </c>
      <c r="O57" s="13" t="s">
        <v>38</v>
      </c>
      <c r="P57" s="13" t="s">
        <v>38</v>
      </c>
      <c r="Q57" s="13" t="s">
        <v>38</v>
      </c>
      <c r="R57" s="13" t="s">
        <v>38</v>
      </c>
      <c r="S57" s="13" t="s">
        <v>38</v>
      </c>
      <c r="T57" s="13">
        <v>0</v>
      </c>
      <c r="U57" s="13" t="s">
        <v>175</v>
      </c>
      <c r="V57" s="11">
        <v>20</v>
      </c>
      <c r="W57" s="13">
        <v>0</v>
      </c>
      <c r="X57" s="13">
        <v>20</v>
      </c>
      <c r="Y57" s="13">
        <v>5</v>
      </c>
      <c r="Z57" s="13">
        <v>5</v>
      </c>
      <c r="AA57" s="11">
        <v>0</v>
      </c>
      <c r="AB57" s="11">
        <v>0</v>
      </c>
      <c r="AC57" s="11">
        <f>+W57+X57</f>
        <v>20</v>
      </c>
      <c r="AD57" s="7">
        <v>0</v>
      </c>
      <c r="AE57" s="7"/>
      <c r="AF57" s="7">
        <v>1</v>
      </c>
      <c r="AG57" s="31">
        <v>1</v>
      </c>
      <c r="AH57" s="13" t="s">
        <v>41</v>
      </c>
      <c r="AI57" s="13" t="s">
        <v>42</v>
      </c>
      <c r="AJ57" s="13" t="s">
        <v>38</v>
      </c>
      <c r="AK57" s="8" t="str">
        <f>+K57</f>
        <v>N/A</v>
      </c>
      <c r="AL57" s="8"/>
      <c r="AM57" s="8"/>
      <c r="AN57" s="13" t="s">
        <v>38</v>
      </c>
      <c r="AO57" s="13" t="s">
        <v>38</v>
      </c>
      <c r="AP57" s="13" t="s">
        <v>38</v>
      </c>
      <c r="AQ57" s="13" t="s">
        <v>43</v>
      </c>
      <c r="AR57" s="33"/>
    </row>
    <row r="58" spans="1:44" ht="47.25" customHeight="1">
      <c r="A58" s="171"/>
      <c r="B58" s="176"/>
      <c r="C58" s="30"/>
      <c r="D58" s="30"/>
      <c r="E58" s="30"/>
      <c r="F58" s="153" t="s">
        <v>171</v>
      </c>
      <c r="G58" s="154"/>
      <c r="H58" s="154"/>
      <c r="I58" s="154"/>
      <c r="J58" s="154"/>
      <c r="K58" s="154"/>
      <c r="L58" s="154"/>
      <c r="M58" s="154"/>
      <c r="N58" s="154"/>
      <c r="O58" s="154"/>
      <c r="P58" s="154"/>
      <c r="Q58" s="154"/>
      <c r="R58" s="154"/>
      <c r="S58" s="154"/>
      <c r="T58" s="154"/>
      <c r="U58" s="154"/>
      <c r="V58" s="154"/>
      <c r="W58" s="154"/>
      <c r="X58" s="154"/>
      <c r="Y58" s="154"/>
      <c r="Z58" s="154"/>
      <c r="AA58" s="154"/>
      <c r="AB58" s="154"/>
      <c r="AC58" s="154"/>
      <c r="AD58" s="7"/>
      <c r="AE58" s="7"/>
      <c r="AF58" s="80">
        <f>+AF57</f>
        <v>1</v>
      </c>
      <c r="AG58" s="31"/>
      <c r="AH58" s="13"/>
      <c r="AI58" s="13"/>
      <c r="AJ58" s="13"/>
      <c r="AK58" s="8"/>
      <c r="AL58" s="8"/>
      <c r="AM58" s="8"/>
      <c r="AN58" s="13"/>
      <c r="AO58" s="13"/>
      <c r="AP58" s="13"/>
      <c r="AQ58" s="13"/>
      <c r="AR58" s="33"/>
    </row>
    <row r="59" spans="1:44" ht="127.5" customHeight="1">
      <c r="A59" s="171"/>
      <c r="B59" s="176"/>
      <c r="C59" s="30"/>
      <c r="D59" s="30"/>
      <c r="E59" s="30"/>
      <c r="F59" s="166" t="s">
        <v>176</v>
      </c>
      <c r="G59" s="13" t="s">
        <v>177</v>
      </c>
      <c r="H59" s="13" t="s">
        <v>178</v>
      </c>
      <c r="I59" s="13" t="s">
        <v>179</v>
      </c>
      <c r="J59" s="13" t="s">
        <v>432</v>
      </c>
      <c r="K59" s="15">
        <v>700000000</v>
      </c>
      <c r="L59" s="121">
        <v>350000000</v>
      </c>
      <c r="M59" s="121">
        <v>350000000</v>
      </c>
      <c r="N59" s="16">
        <v>44869</v>
      </c>
      <c r="O59" s="13" t="s">
        <v>38</v>
      </c>
      <c r="P59" s="11">
        <v>2019130010081</v>
      </c>
      <c r="Q59" s="30" t="s">
        <v>177</v>
      </c>
      <c r="R59" s="13" t="s">
        <v>181</v>
      </c>
      <c r="S59" s="122" t="s">
        <v>182</v>
      </c>
      <c r="T59" s="13">
        <v>850</v>
      </c>
      <c r="U59" s="13" t="s">
        <v>183</v>
      </c>
      <c r="V59" s="11">
        <v>850</v>
      </c>
      <c r="W59" s="13">
        <v>250</v>
      </c>
      <c r="X59" s="13">
        <v>200</v>
      </c>
      <c r="Y59" s="13">
        <v>200</v>
      </c>
      <c r="Z59" s="13">
        <v>200</v>
      </c>
      <c r="AA59" s="13">
        <v>354</v>
      </c>
      <c r="AB59" s="13">
        <v>354</v>
      </c>
      <c r="AC59" s="13">
        <v>804</v>
      </c>
      <c r="AD59" s="13">
        <v>354</v>
      </c>
      <c r="AE59" s="9">
        <v>1</v>
      </c>
      <c r="AF59" s="9">
        <f>+AC59/V59</f>
        <v>0.94588235294117651</v>
      </c>
      <c r="AG59" s="31">
        <v>0.95</v>
      </c>
      <c r="AH59" s="13" t="s">
        <v>129</v>
      </c>
      <c r="AI59" s="13" t="s">
        <v>184</v>
      </c>
      <c r="AJ59" s="13" t="s">
        <v>71</v>
      </c>
      <c r="AK59" s="120">
        <v>700000000</v>
      </c>
      <c r="AL59" s="120">
        <v>350000000</v>
      </c>
      <c r="AM59" s="9">
        <f>+AL59/AK59</f>
        <v>0.5</v>
      </c>
      <c r="AN59" s="13" t="s">
        <v>433</v>
      </c>
      <c r="AO59" s="123" t="s">
        <v>180</v>
      </c>
      <c r="AP59" s="13" t="s">
        <v>434</v>
      </c>
      <c r="AQ59" s="13" t="s">
        <v>117</v>
      </c>
      <c r="AR59" s="33"/>
    </row>
    <row r="60" spans="1:44" ht="153" customHeight="1">
      <c r="A60" s="171"/>
      <c r="B60" s="176"/>
      <c r="C60" s="30"/>
      <c r="D60" s="30"/>
      <c r="E60" s="30"/>
      <c r="F60" s="166"/>
      <c r="G60" s="13" t="s">
        <v>38</v>
      </c>
      <c r="H60" s="13" t="s">
        <v>185</v>
      </c>
      <c r="I60" s="13" t="s">
        <v>38</v>
      </c>
      <c r="J60" s="13" t="s">
        <v>38</v>
      </c>
      <c r="K60" s="13" t="s">
        <v>38</v>
      </c>
      <c r="L60" s="13" t="s">
        <v>38</v>
      </c>
      <c r="M60" s="13" t="s">
        <v>38</v>
      </c>
      <c r="N60" s="13" t="s">
        <v>38</v>
      </c>
      <c r="O60" s="13" t="s">
        <v>38</v>
      </c>
      <c r="P60" s="13" t="s">
        <v>38</v>
      </c>
      <c r="Q60" s="13" t="s">
        <v>38</v>
      </c>
      <c r="R60" s="13" t="s">
        <v>38</v>
      </c>
      <c r="S60" s="13" t="s">
        <v>38</v>
      </c>
      <c r="T60" s="13">
        <v>0</v>
      </c>
      <c r="U60" s="13" t="s">
        <v>186</v>
      </c>
      <c r="V60" s="11">
        <v>30</v>
      </c>
      <c r="W60" s="13">
        <v>10</v>
      </c>
      <c r="X60" s="13">
        <v>10</v>
      </c>
      <c r="Y60" s="13">
        <v>5</v>
      </c>
      <c r="Z60" s="13">
        <v>5</v>
      </c>
      <c r="AA60" s="13" t="s">
        <v>38</v>
      </c>
      <c r="AB60" s="13">
        <v>0</v>
      </c>
      <c r="AC60" s="13">
        <f t="shared" ref="AC60" si="12">+W60+X60</f>
        <v>20</v>
      </c>
      <c r="AD60" s="13" t="s">
        <v>38</v>
      </c>
      <c r="AE60" s="9"/>
      <c r="AF60" s="9">
        <f>+AC60/V60</f>
        <v>0.66666666666666663</v>
      </c>
      <c r="AG60" s="31">
        <v>0</v>
      </c>
      <c r="AH60" s="13" t="s">
        <v>129</v>
      </c>
      <c r="AI60" s="13" t="s">
        <v>184</v>
      </c>
      <c r="AJ60" s="13" t="s">
        <v>38</v>
      </c>
      <c r="AK60" s="13" t="s">
        <v>38</v>
      </c>
      <c r="AL60" s="13"/>
      <c r="AM60" s="114"/>
      <c r="AN60" s="13" t="s">
        <v>38</v>
      </c>
      <c r="AO60" s="13" t="s">
        <v>38</v>
      </c>
      <c r="AP60" s="13" t="s">
        <v>435</v>
      </c>
      <c r="AQ60" s="13" t="s">
        <v>43</v>
      </c>
      <c r="AR60" s="33"/>
    </row>
    <row r="61" spans="1:44" ht="42" customHeight="1">
      <c r="A61" s="171"/>
      <c r="B61" s="176"/>
      <c r="C61" s="30"/>
      <c r="D61" s="30"/>
      <c r="E61" s="30"/>
      <c r="F61" s="153" t="s">
        <v>176</v>
      </c>
      <c r="G61" s="154"/>
      <c r="H61" s="154"/>
      <c r="I61" s="154"/>
      <c r="J61" s="154"/>
      <c r="K61" s="154"/>
      <c r="L61" s="154"/>
      <c r="M61" s="154"/>
      <c r="N61" s="154"/>
      <c r="O61" s="154"/>
      <c r="P61" s="154"/>
      <c r="Q61" s="154"/>
      <c r="R61" s="154"/>
      <c r="S61" s="154"/>
      <c r="T61" s="154"/>
      <c r="U61" s="154"/>
      <c r="V61" s="154"/>
      <c r="W61" s="154"/>
      <c r="X61" s="154"/>
      <c r="Y61" s="154"/>
      <c r="Z61" s="154"/>
      <c r="AA61" s="154"/>
      <c r="AB61" s="154"/>
      <c r="AC61" s="154"/>
      <c r="AD61" s="13"/>
      <c r="AE61" s="72">
        <f>AVERAGE(AE59:AE60)</f>
        <v>1</v>
      </c>
      <c r="AF61" s="74">
        <f>AVERAGE(AF59:AF60)</f>
        <v>0.80627450980392157</v>
      </c>
      <c r="AG61" s="31"/>
      <c r="AH61" s="13"/>
      <c r="AI61" s="13"/>
      <c r="AJ61" s="13"/>
      <c r="AK61" s="13"/>
      <c r="AL61" s="13"/>
      <c r="AM61" s="13"/>
      <c r="AN61" s="13"/>
      <c r="AO61" s="13"/>
      <c r="AP61" s="13"/>
      <c r="AQ61" s="13"/>
      <c r="AR61" s="33"/>
    </row>
    <row r="62" spans="1:44" ht="65.25" customHeight="1">
      <c r="A62" s="171"/>
      <c r="B62" s="175"/>
      <c r="C62" s="30"/>
      <c r="D62" s="30"/>
      <c r="E62" s="30"/>
      <c r="F62" s="173" t="s">
        <v>161</v>
      </c>
      <c r="G62" s="156"/>
      <c r="H62" s="156"/>
      <c r="I62" s="156"/>
      <c r="J62" s="156"/>
      <c r="K62" s="156"/>
      <c r="L62" s="156"/>
      <c r="M62" s="156"/>
      <c r="N62" s="156"/>
      <c r="O62" s="156"/>
      <c r="P62" s="156"/>
      <c r="Q62" s="156"/>
      <c r="R62" s="156"/>
      <c r="S62" s="156"/>
      <c r="T62" s="156"/>
      <c r="U62" s="156"/>
      <c r="V62" s="156"/>
      <c r="W62" s="156"/>
      <c r="X62" s="156"/>
      <c r="Y62" s="156"/>
      <c r="Z62" s="156"/>
      <c r="AA62" s="156"/>
      <c r="AB62" s="156"/>
      <c r="AC62" s="156"/>
      <c r="AD62" s="13"/>
      <c r="AE62" s="69">
        <f>+(AE61+AE58+AE56)/3</f>
        <v>0.66666666666666663</v>
      </c>
      <c r="AF62" s="81">
        <f>+(AF61+AF58+AF56)/3</f>
        <v>0.93542483660130715</v>
      </c>
      <c r="AG62" s="31"/>
      <c r="AH62" s="13"/>
      <c r="AI62" s="13"/>
      <c r="AJ62" s="13"/>
      <c r="AK62" s="13"/>
      <c r="AL62" s="13"/>
      <c r="AM62" s="13"/>
      <c r="AN62" s="13"/>
      <c r="AO62" s="13"/>
      <c r="AP62" s="13"/>
      <c r="AQ62" s="13"/>
      <c r="AR62" s="33"/>
    </row>
    <row r="63" spans="1:44" ht="195" customHeight="1">
      <c r="A63" s="171"/>
      <c r="B63" s="174" t="s">
        <v>187</v>
      </c>
      <c r="C63" s="30"/>
      <c r="D63" s="30"/>
      <c r="E63" s="30"/>
      <c r="F63" s="30" t="s">
        <v>188</v>
      </c>
      <c r="G63" s="19" t="s">
        <v>189</v>
      </c>
      <c r="H63" s="13" t="s">
        <v>190</v>
      </c>
      <c r="I63" s="13" t="s">
        <v>191</v>
      </c>
      <c r="J63" s="13" t="s">
        <v>436</v>
      </c>
      <c r="K63" s="38">
        <v>500000000</v>
      </c>
      <c r="L63" s="38">
        <v>500000000</v>
      </c>
      <c r="M63" s="13">
        <v>0</v>
      </c>
      <c r="N63" s="13" t="s">
        <v>437</v>
      </c>
      <c r="O63" s="13" t="s">
        <v>438</v>
      </c>
      <c r="P63" s="13" t="s">
        <v>192</v>
      </c>
      <c r="Q63" s="19" t="s">
        <v>439</v>
      </c>
      <c r="R63" s="39" t="s">
        <v>193</v>
      </c>
      <c r="S63" s="13" t="s">
        <v>38</v>
      </c>
      <c r="T63" s="13" t="s">
        <v>194</v>
      </c>
      <c r="U63" s="13" t="s">
        <v>195</v>
      </c>
      <c r="V63" s="11">
        <v>3</v>
      </c>
      <c r="W63" s="13">
        <v>1</v>
      </c>
      <c r="X63" s="13">
        <v>1</v>
      </c>
      <c r="Y63" s="13">
        <v>1</v>
      </c>
      <c r="Z63" s="13">
        <v>0</v>
      </c>
      <c r="AA63" s="13">
        <v>25</v>
      </c>
      <c r="AB63" s="31"/>
      <c r="AC63" s="13">
        <v>3</v>
      </c>
      <c r="AD63" s="13">
        <v>1</v>
      </c>
      <c r="AE63" s="9">
        <v>0</v>
      </c>
      <c r="AF63" s="9">
        <v>1</v>
      </c>
      <c r="AG63" s="31">
        <v>1</v>
      </c>
      <c r="AH63" s="13" t="s">
        <v>129</v>
      </c>
      <c r="AI63" s="13" t="s">
        <v>196</v>
      </c>
      <c r="AJ63" s="13" t="s">
        <v>71</v>
      </c>
      <c r="AK63" s="124">
        <v>500000000</v>
      </c>
      <c r="AL63" s="124">
        <v>500000000</v>
      </c>
      <c r="AM63" s="9">
        <f>+AL63/AK63</f>
        <v>1</v>
      </c>
      <c r="AN63" s="13" t="s">
        <v>440</v>
      </c>
      <c r="AO63" s="13" t="s">
        <v>192</v>
      </c>
      <c r="AP63" s="13" t="s">
        <v>396</v>
      </c>
      <c r="AQ63" s="13" t="s">
        <v>475</v>
      </c>
      <c r="AR63" s="33"/>
    </row>
    <row r="64" spans="1:44" ht="61.5" customHeight="1">
      <c r="A64" s="171"/>
      <c r="B64" s="176"/>
      <c r="C64" s="30"/>
      <c r="D64" s="30"/>
      <c r="E64" s="30"/>
      <c r="F64" s="153" t="s">
        <v>188</v>
      </c>
      <c r="G64" s="154"/>
      <c r="H64" s="154"/>
      <c r="I64" s="154"/>
      <c r="J64" s="154"/>
      <c r="K64" s="154"/>
      <c r="L64" s="154"/>
      <c r="M64" s="154"/>
      <c r="N64" s="154"/>
      <c r="O64" s="154"/>
      <c r="P64" s="154"/>
      <c r="Q64" s="154"/>
      <c r="R64" s="154"/>
      <c r="S64" s="154"/>
      <c r="T64" s="154"/>
      <c r="U64" s="154"/>
      <c r="V64" s="154"/>
      <c r="W64" s="154"/>
      <c r="X64" s="154"/>
      <c r="Y64" s="154"/>
      <c r="Z64" s="154"/>
      <c r="AA64" s="154"/>
      <c r="AB64" s="154"/>
      <c r="AC64" s="154"/>
      <c r="AD64" s="13"/>
      <c r="AE64" s="59">
        <f>+AE63</f>
        <v>0</v>
      </c>
      <c r="AF64" s="62">
        <f>+AF63</f>
        <v>1</v>
      </c>
      <c r="AG64" s="31"/>
      <c r="AH64" s="13"/>
      <c r="AI64" s="13"/>
      <c r="AJ64" s="13"/>
      <c r="AK64" s="40"/>
      <c r="AL64" s="40"/>
      <c r="AM64" s="40"/>
      <c r="AN64" s="13"/>
      <c r="AO64" s="13"/>
      <c r="AP64" s="13"/>
      <c r="AQ64" s="13"/>
      <c r="AR64" s="33"/>
    </row>
    <row r="65" spans="1:50" ht="90.75" customHeight="1">
      <c r="A65" s="171"/>
      <c r="B65" s="176"/>
      <c r="C65" s="30"/>
      <c r="D65" s="30"/>
      <c r="E65" s="30"/>
      <c r="F65" s="177" t="s">
        <v>197</v>
      </c>
      <c r="G65" s="13" t="s">
        <v>38</v>
      </c>
      <c r="H65" s="13" t="s">
        <v>198</v>
      </c>
      <c r="I65" s="13" t="s">
        <v>38</v>
      </c>
      <c r="J65" s="13" t="s">
        <v>38</v>
      </c>
      <c r="K65" s="13" t="s">
        <v>38</v>
      </c>
      <c r="L65" s="13" t="s">
        <v>38</v>
      </c>
      <c r="M65" s="13" t="s">
        <v>38</v>
      </c>
      <c r="N65" s="13" t="s">
        <v>38</v>
      </c>
      <c r="O65" s="13" t="s">
        <v>38</v>
      </c>
      <c r="P65" s="13" t="s">
        <v>38</v>
      </c>
      <c r="Q65" s="13" t="s">
        <v>38</v>
      </c>
      <c r="R65" s="13" t="s">
        <v>38</v>
      </c>
      <c r="S65" s="13" t="s">
        <v>38</v>
      </c>
      <c r="T65" s="13">
        <v>0</v>
      </c>
      <c r="U65" s="13" t="s">
        <v>199</v>
      </c>
      <c r="V65" s="11">
        <v>3</v>
      </c>
      <c r="W65" s="13">
        <v>1</v>
      </c>
      <c r="X65" s="13">
        <v>1</v>
      </c>
      <c r="Y65" s="13">
        <v>1</v>
      </c>
      <c r="Z65" s="13">
        <v>0</v>
      </c>
      <c r="AA65" s="13" t="s">
        <v>38</v>
      </c>
      <c r="AB65" s="13">
        <v>0</v>
      </c>
      <c r="AC65" s="13">
        <f t="shared" ref="AC65" si="13">+W65+X65</f>
        <v>2</v>
      </c>
      <c r="AD65" s="13" t="s">
        <v>38</v>
      </c>
      <c r="AE65" s="13"/>
      <c r="AF65" s="65">
        <f>+AC65/V65</f>
        <v>0.66666666666666663</v>
      </c>
      <c r="AG65" s="31">
        <v>0</v>
      </c>
      <c r="AH65" s="13" t="s">
        <v>129</v>
      </c>
      <c r="AI65" s="13" t="s">
        <v>196</v>
      </c>
      <c r="AJ65" s="13"/>
      <c r="AK65" s="13" t="s">
        <v>38</v>
      </c>
      <c r="AL65" s="13"/>
      <c r="AM65" s="13"/>
      <c r="AN65" s="13" t="s">
        <v>38</v>
      </c>
      <c r="AO65" s="13" t="s">
        <v>38</v>
      </c>
      <c r="AP65" s="13" t="s">
        <v>38</v>
      </c>
      <c r="AQ65" s="13" t="s">
        <v>43</v>
      </c>
      <c r="AR65" s="33"/>
    </row>
    <row r="66" spans="1:50" ht="60.75" customHeight="1">
      <c r="A66" s="171"/>
      <c r="B66" s="175"/>
      <c r="C66" s="30"/>
      <c r="D66" s="30"/>
      <c r="E66" s="30"/>
      <c r="F66" s="178"/>
      <c r="G66" s="153" t="s">
        <v>197</v>
      </c>
      <c r="H66" s="154"/>
      <c r="I66" s="154"/>
      <c r="J66" s="154"/>
      <c r="K66" s="154"/>
      <c r="L66" s="154"/>
      <c r="M66" s="154"/>
      <c r="N66" s="154"/>
      <c r="O66" s="154"/>
      <c r="P66" s="154"/>
      <c r="Q66" s="154"/>
      <c r="R66" s="154"/>
      <c r="S66" s="154"/>
      <c r="T66" s="154"/>
      <c r="U66" s="154"/>
      <c r="V66" s="154"/>
      <c r="W66" s="154"/>
      <c r="X66" s="154"/>
      <c r="Y66" s="154"/>
      <c r="Z66" s="154"/>
      <c r="AA66" s="154"/>
      <c r="AB66" s="154"/>
      <c r="AC66" s="155"/>
      <c r="AD66" s="13"/>
      <c r="AE66" s="13"/>
      <c r="AF66" s="82">
        <f>+AF65</f>
        <v>0.66666666666666663</v>
      </c>
      <c r="AG66" s="31"/>
      <c r="AH66" s="13"/>
      <c r="AI66" s="13"/>
      <c r="AJ66" s="13"/>
      <c r="AK66" s="13"/>
      <c r="AL66" s="13"/>
      <c r="AM66" s="13"/>
      <c r="AN66" s="13"/>
      <c r="AO66" s="13"/>
      <c r="AP66" s="13"/>
      <c r="AQ66" s="13"/>
      <c r="AR66" s="33"/>
    </row>
    <row r="67" spans="1:50" ht="94.5" customHeight="1">
      <c r="A67" s="171"/>
      <c r="B67" s="173" t="s">
        <v>187</v>
      </c>
      <c r="C67" s="156"/>
      <c r="D67" s="156"/>
      <c r="E67" s="156"/>
      <c r="F67" s="156"/>
      <c r="G67" s="156"/>
      <c r="H67" s="156"/>
      <c r="I67" s="156"/>
      <c r="J67" s="156"/>
      <c r="K67" s="156"/>
      <c r="L67" s="156"/>
      <c r="M67" s="156"/>
      <c r="N67" s="156"/>
      <c r="O67" s="156"/>
      <c r="P67" s="156"/>
      <c r="Q67" s="156"/>
      <c r="R67" s="156"/>
      <c r="S67" s="156"/>
      <c r="T67" s="156"/>
      <c r="U67" s="156"/>
      <c r="V67" s="156"/>
      <c r="W67" s="156"/>
      <c r="X67" s="156"/>
      <c r="Y67" s="156"/>
      <c r="Z67" s="156"/>
      <c r="AA67" s="156"/>
      <c r="AB67" s="156"/>
      <c r="AC67" s="157"/>
      <c r="AD67" s="13"/>
      <c r="AE67" s="69">
        <f>+(AE66+AE64)/2</f>
        <v>0</v>
      </c>
      <c r="AF67" s="83">
        <f>+(AF66+AF64)/2</f>
        <v>0.83333333333333326</v>
      </c>
      <c r="AG67" s="31"/>
      <c r="AH67" s="13"/>
      <c r="AI67" s="13"/>
      <c r="AJ67" s="13"/>
      <c r="AK67" s="13"/>
      <c r="AL67" s="13"/>
      <c r="AM67" s="13"/>
      <c r="AN67" s="13"/>
      <c r="AO67" s="13"/>
      <c r="AP67" s="13"/>
      <c r="AQ67" s="13"/>
      <c r="AR67" s="33"/>
    </row>
    <row r="68" spans="1:50" ht="79.5" customHeight="1">
      <c r="A68" s="172"/>
      <c r="B68" s="167" t="s">
        <v>480</v>
      </c>
      <c r="C68" s="168"/>
      <c r="D68" s="168"/>
      <c r="E68" s="168"/>
      <c r="F68" s="168"/>
      <c r="G68" s="168"/>
      <c r="H68" s="168"/>
      <c r="I68" s="168"/>
      <c r="J68" s="168"/>
      <c r="K68" s="168"/>
      <c r="L68" s="168"/>
      <c r="M68" s="168"/>
      <c r="N68" s="168"/>
      <c r="O68" s="168"/>
      <c r="P68" s="168"/>
      <c r="Q68" s="168"/>
      <c r="R68" s="168"/>
      <c r="S68" s="168"/>
      <c r="T68" s="168"/>
      <c r="U68" s="168"/>
      <c r="V68" s="168"/>
      <c r="W68" s="168"/>
      <c r="X68" s="168"/>
      <c r="Y68" s="168"/>
      <c r="Z68" s="168"/>
      <c r="AA68" s="168"/>
      <c r="AB68" s="168"/>
      <c r="AC68" s="168"/>
      <c r="AD68" s="13"/>
      <c r="AE68" s="84">
        <f>+(AE67+AE62+AE54+AE32+AE28)/5</f>
        <v>0.49333333333333335</v>
      </c>
      <c r="AF68" s="85">
        <f>+(AF67+AF62+AF54+AF32+AF28)/5</f>
        <v>0.60783007104587672</v>
      </c>
      <c r="AG68" s="31"/>
      <c r="AH68" s="13"/>
      <c r="AI68" s="13"/>
      <c r="AJ68" s="13"/>
      <c r="AK68" s="13"/>
      <c r="AL68" s="13"/>
      <c r="AM68" s="13"/>
      <c r="AN68" s="13"/>
      <c r="AO68" s="13"/>
      <c r="AP68" s="13"/>
      <c r="AQ68" s="13"/>
      <c r="AR68" s="33"/>
    </row>
    <row r="69" spans="1:50" ht="108.75" customHeight="1">
      <c r="A69" s="170" t="s">
        <v>200</v>
      </c>
      <c r="B69" s="174" t="s">
        <v>201</v>
      </c>
      <c r="C69" s="30"/>
      <c r="D69" s="30"/>
      <c r="E69" s="30"/>
      <c r="F69" s="166" t="s">
        <v>202</v>
      </c>
      <c r="G69" s="13" t="s">
        <v>38</v>
      </c>
      <c r="H69" s="13" t="s">
        <v>203</v>
      </c>
      <c r="I69" s="13" t="s">
        <v>38</v>
      </c>
      <c r="J69" s="13" t="s">
        <v>38</v>
      </c>
      <c r="K69" s="13" t="s">
        <v>38</v>
      </c>
      <c r="L69" s="13" t="s">
        <v>38</v>
      </c>
      <c r="M69" s="13" t="s">
        <v>38</v>
      </c>
      <c r="N69" s="13" t="s">
        <v>38</v>
      </c>
      <c r="O69" s="13" t="s">
        <v>38</v>
      </c>
      <c r="P69" s="13" t="s">
        <v>38</v>
      </c>
      <c r="Q69" s="13" t="s">
        <v>38</v>
      </c>
      <c r="R69" s="13" t="s">
        <v>38</v>
      </c>
      <c r="S69" s="13" t="s">
        <v>38</v>
      </c>
      <c r="T69" s="13">
        <v>150</v>
      </c>
      <c r="U69" s="13" t="s">
        <v>204</v>
      </c>
      <c r="V69" s="11">
        <v>400</v>
      </c>
      <c r="W69" s="13">
        <v>100</v>
      </c>
      <c r="X69" s="13">
        <v>100</v>
      </c>
      <c r="Y69" s="13">
        <v>100</v>
      </c>
      <c r="Z69" s="13">
        <v>100</v>
      </c>
      <c r="AA69" s="13">
        <v>80</v>
      </c>
      <c r="AB69" s="13">
        <v>80</v>
      </c>
      <c r="AC69" s="13">
        <v>180</v>
      </c>
      <c r="AD69" s="13" t="s">
        <v>38</v>
      </c>
      <c r="AE69" s="9">
        <v>1</v>
      </c>
      <c r="AF69" s="9">
        <f>+AC69/V69</f>
        <v>0.45</v>
      </c>
      <c r="AG69" s="31">
        <v>0.5</v>
      </c>
      <c r="AH69" s="13" t="s">
        <v>129</v>
      </c>
      <c r="AI69" s="13" t="s">
        <v>205</v>
      </c>
      <c r="AJ69" s="13" t="s">
        <v>71</v>
      </c>
      <c r="AK69" s="8">
        <v>500000000</v>
      </c>
      <c r="AL69" s="8"/>
      <c r="AM69" s="8"/>
      <c r="AN69" s="13" t="s">
        <v>441</v>
      </c>
      <c r="AO69" s="13" t="s">
        <v>210</v>
      </c>
      <c r="AP69" s="13" t="s">
        <v>442</v>
      </c>
      <c r="AQ69" s="13" t="s">
        <v>443</v>
      </c>
      <c r="AR69" s="33"/>
    </row>
    <row r="70" spans="1:50" ht="138.75" customHeight="1">
      <c r="A70" s="171"/>
      <c r="B70" s="176"/>
      <c r="C70" s="30"/>
      <c r="D70" s="30"/>
      <c r="E70" s="30"/>
      <c r="F70" s="166"/>
      <c r="G70" s="30" t="s">
        <v>206</v>
      </c>
      <c r="H70" s="13" t="s">
        <v>207</v>
      </c>
      <c r="I70" s="14" t="s">
        <v>208</v>
      </c>
      <c r="J70" s="13" t="s">
        <v>209</v>
      </c>
      <c r="K70" s="15">
        <v>500000000</v>
      </c>
      <c r="L70" s="15">
        <v>500000000</v>
      </c>
      <c r="M70" s="15">
        <v>0</v>
      </c>
      <c r="N70" s="16" t="s">
        <v>437</v>
      </c>
      <c r="O70" s="16" t="s">
        <v>444</v>
      </c>
      <c r="P70" s="17" t="s">
        <v>210</v>
      </c>
      <c r="Q70" s="30" t="s">
        <v>211</v>
      </c>
      <c r="R70" s="37" t="s">
        <v>212</v>
      </c>
      <c r="S70" s="19" t="s">
        <v>213</v>
      </c>
      <c r="T70" s="13">
        <v>0</v>
      </c>
      <c r="U70" s="13" t="s">
        <v>214</v>
      </c>
      <c r="V70" s="11">
        <v>30</v>
      </c>
      <c r="W70" s="13">
        <v>10</v>
      </c>
      <c r="X70" s="13">
        <v>10</v>
      </c>
      <c r="Y70" s="13">
        <v>5</v>
      </c>
      <c r="Z70" s="13">
        <v>5</v>
      </c>
      <c r="AA70" s="11">
        <v>80</v>
      </c>
      <c r="AB70" s="11">
        <v>150</v>
      </c>
      <c r="AC70" s="11">
        <v>250</v>
      </c>
      <c r="AD70" s="7">
        <f t="shared" ref="AD70:AD72" si="14">+K70</f>
        <v>500000000</v>
      </c>
      <c r="AE70" s="7">
        <v>1</v>
      </c>
      <c r="AF70" s="7">
        <v>1</v>
      </c>
      <c r="AG70" s="9">
        <v>1</v>
      </c>
      <c r="AH70" s="13" t="s">
        <v>41</v>
      </c>
      <c r="AI70" s="13" t="s">
        <v>42</v>
      </c>
      <c r="AJ70" s="13" t="s">
        <v>71</v>
      </c>
      <c r="AK70" s="8">
        <f>+K70</f>
        <v>500000000</v>
      </c>
      <c r="AL70" s="125">
        <v>496990000</v>
      </c>
      <c r="AM70" s="115">
        <f>+AL70/AK70</f>
        <v>0.99397999999999997</v>
      </c>
      <c r="AN70" s="13" t="s">
        <v>441</v>
      </c>
      <c r="AO70" s="13" t="s">
        <v>210</v>
      </c>
      <c r="AP70" s="13" t="s">
        <v>396</v>
      </c>
      <c r="AQ70" s="13" t="s">
        <v>445</v>
      </c>
      <c r="AR70" s="33"/>
    </row>
    <row r="71" spans="1:50" ht="33.75" customHeight="1">
      <c r="A71" s="171"/>
      <c r="B71" s="176"/>
      <c r="C71" s="30"/>
      <c r="D71" s="30"/>
      <c r="E71" s="30"/>
      <c r="F71" s="153" t="s">
        <v>202</v>
      </c>
      <c r="G71" s="154"/>
      <c r="H71" s="154"/>
      <c r="I71" s="154"/>
      <c r="J71" s="154"/>
      <c r="K71" s="154"/>
      <c r="L71" s="154"/>
      <c r="M71" s="154"/>
      <c r="N71" s="154"/>
      <c r="O71" s="154"/>
      <c r="P71" s="154"/>
      <c r="Q71" s="154"/>
      <c r="R71" s="154"/>
      <c r="S71" s="154"/>
      <c r="T71" s="154"/>
      <c r="U71" s="154"/>
      <c r="V71" s="154"/>
      <c r="W71" s="154"/>
      <c r="X71" s="154"/>
      <c r="Y71" s="154"/>
      <c r="Z71" s="154"/>
      <c r="AA71" s="154"/>
      <c r="AB71" s="154"/>
      <c r="AC71" s="155"/>
      <c r="AD71" s="7"/>
      <c r="AE71" s="86">
        <f>AVERAGE(AE69:AE70)</f>
        <v>1</v>
      </c>
      <c r="AF71" s="87">
        <f>AVERAGE(AF69:AF70)</f>
        <v>0.72499999999999998</v>
      </c>
      <c r="AG71" s="9"/>
      <c r="AH71" s="13"/>
      <c r="AI71" s="13"/>
      <c r="AJ71" s="13"/>
      <c r="AK71" s="8"/>
      <c r="AL71" s="8"/>
      <c r="AM71" s="8"/>
      <c r="AN71" s="13"/>
      <c r="AO71" s="13"/>
      <c r="AP71" s="13"/>
      <c r="AQ71" s="13"/>
      <c r="AR71" s="33"/>
    </row>
    <row r="72" spans="1:50" ht="108.75" customHeight="1">
      <c r="A72" s="171"/>
      <c r="B72" s="176"/>
      <c r="C72" s="30"/>
      <c r="D72" s="30"/>
      <c r="E72" s="30"/>
      <c r="F72" s="30" t="s">
        <v>215</v>
      </c>
      <c r="G72" s="30" t="s">
        <v>216</v>
      </c>
      <c r="H72" s="13" t="s">
        <v>217</v>
      </c>
      <c r="I72" s="14" t="s">
        <v>218</v>
      </c>
      <c r="J72" s="14"/>
      <c r="K72" s="15">
        <v>300000000</v>
      </c>
      <c r="L72" s="15">
        <v>300000000</v>
      </c>
      <c r="M72" s="15">
        <v>0</v>
      </c>
      <c r="N72" s="16"/>
      <c r="O72" s="16"/>
      <c r="P72" s="17" t="s">
        <v>219</v>
      </c>
      <c r="Q72" s="41" t="s">
        <v>220</v>
      </c>
      <c r="R72" s="39" t="s">
        <v>221</v>
      </c>
      <c r="S72" s="19" t="s">
        <v>222</v>
      </c>
      <c r="T72" s="13">
        <v>500</v>
      </c>
      <c r="U72" s="13" t="s">
        <v>223</v>
      </c>
      <c r="V72" s="11">
        <v>600</v>
      </c>
      <c r="W72" s="13">
        <v>150</v>
      </c>
      <c r="X72" s="13">
        <v>150</v>
      </c>
      <c r="Y72" s="13">
        <v>150</v>
      </c>
      <c r="Z72" s="13">
        <v>150</v>
      </c>
      <c r="AA72" s="13">
        <v>330</v>
      </c>
      <c r="AB72" s="11">
        <v>150</v>
      </c>
      <c r="AC72" s="11">
        <f t="shared" ref="AC72:AC75" si="15">+W72+X72</f>
        <v>300</v>
      </c>
      <c r="AD72" s="7">
        <f t="shared" si="14"/>
        <v>300000000</v>
      </c>
      <c r="AE72" s="65">
        <f>+AB72/AA72</f>
        <v>0.45454545454545453</v>
      </c>
      <c r="AF72" s="88">
        <v>0.5</v>
      </c>
      <c r="AG72" s="9">
        <v>0.55000000000000004</v>
      </c>
      <c r="AH72" s="13" t="s">
        <v>41</v>
      </c>
      <c r="AI72" s="13" t="s">
        <v>42</v>
      </c>
      <c r="AJ72" s="13" t="s">
        <v>71</v>
      </c>
      <c r="AK72" s="8">
        <f>+K72</f>
        <v>300000000</v>
      </c>
      <c r="AL72" s="8">
        <f>+L72</f>
        <v>300000000</v>
      </c>
      <c r="AM72" s="115">
        <f>+AL72/AK72</f>
        <v>1</v>
      </c>
      <c r="AN72" s="13" t="s">
        <v>79</v>
      </c>
      <c r="AO72" s="13" t="s">
        <v>80</v>
      </c>
      <c r="AP72" s="13" t="s">
        <v>446</v>
      </c>
      <c r="AQ72" s="13" t="s">
        <v>476</v>
      </c>
      <c r="AR72" s="33"/>
    </row>
    <row r="73" spans="1:50" ht="55.5" customHeight="1">
      <c r="A73" s="171"/>
      <c r="B73" s="176"/>
      <c r="C73" s="30"/>
      <c r="D73" s="30"/>
      <c r="E73" s="30"/>
      <c r="F73" s="153" t="s">
        <v>215</v>
      </c>
      <c r="G73" s="154"/>
      <c r="H73" s="154"/>
      <c r="I73" s="154"/>
      <c r="J73" s="154"/>
      <c r="K73" s="154"/>
      <c r="L73" s="154"/>
      <c r="M73" s="154"/>
      <c r="N73" s="154"/>
      <c r="O73" s="154"/>
      <c r="P73" s="154"/>
      <c r="Q73" s="154"/>
      <c r="R73" s="154"/>
      <c r="S73" s="154"/>
      <c r="T73" s="154"/>
      <c r="U73" s="154"/>
      <c r="V73" s="154"/>
      <c r="W73" s="154"/>
      <c r="X73" s="154"/>
      <c r="Y73" s="154"/>
      <c r="Z73" s="154"/>
      <c r="AA73" s="154"/>
      <c r="AB73" s="154"/>
      <c r="AC73" s="155"/>
      <c r="AD73" s="7"/>
      <c r="AE73" s="89">
        <f>+AE72</f>
        <v>0.45454545454545453</v>
      </c>
      <c r="AF73" s="91">
        <f>+AF72</f>
        <v>0.5</v>
      </c>
      <c r="AG73" s="9"/>
      <c r="AH73" s="13"/>
      <c r="AI73" s="13"/>
      <c r="AJ73" s="13"/>
      <c r="AK73" s="8"/>
      <c r="AL73" s="8"/>
      <c r="AM73" s="8"/>
      <c r="AN73" s="13"/>
      <c r="AO73" s="13"/>
      <c r="AP73" s="13"/>
      <c r="AQ73" s="13"/>
      <c r="AR73" s="33"/>
    </row>
    <row r="74" spans="1:50" ht="100.5" customHeight="1">
      <c r="A74" s="171"/>
      <c r="B74" s="176"/>
      <c r="C74" s="13"/>
      <c r="D74" s="31"/>
      <c r="E74" s="13"/>
      <c r="F74" s="166" t="s">
        <v>225</v>
      </c>
      <c r="G74" s="13" t="s">
        <v>226</v>
      </c>
      <c r="H74" s="13" t="s">
        <v>227</v>
      </c>
      <c r="I74" s="13" t="s">
        <v>228</v>
      </c>
      <c r="J74" s="33" t="s">
        <v>236</v>
      </c>
      <c r="K74" s="15">
        <v>500000000</v>
      </c>
      <c r="L74" s="15">
        <v>500000000</v>
      </c>
      <c r="M74" s="13">
        <v>0</v>
      </c>
      <c r="N74" s="13" t="s">
        <v>447</v>
      </c>
      <c r="O74" s="13" t="s">
        <v>448</v>
      </c>
      <c r="P74" s="13" t="s">
        <v>229</v>
      </c>
      <c r="Q74" s="13" t="s">
        <v>449</v>
      </c>
      <c r="R74" s="18" t="s">
        <v>230</v>
      </c>
      <c r="S74" s="18" t="s">
        <v>231</v>
      </c>
      <c r="T74" s="11">
        <v>0</v>
      </c>
      <c r="U74" s="13" t="s">
        <v>232</v>
      </c>
      <c r="V74" s="11">
        <v>2</v>
      </c>
      <c r="W74" s="11">
        <v>1</v>
      </c>
      <c r="X74" s="13">
        <v>1</v>
      </c>
      <c r="Y74" s="11">
        <v>1</v>
      </c>
      <c r="Z74" s="11"/>
      <c r="AA74" s="13">
        <v>1</v>
      </c>
      <c r="AB74" s="31">
        <v>1</v>
      </c>
      <c r="AC74" s="13">
        <f t="shared" si="15"/>
        <v>2</v>
      </c>
      <c r="AD74" s="13" t="s">
        <v>38</v>
      </c>
      <c r="AE74" s="9">
        <v>1</v>
      </c>
      <c r="AF74" s="9">
        <v>1</v>
      </c>
      <c r="AG74" s="13">
        <v>100</v>
      </c>
      <c r="AH74" s="13" t="s">
        <v>129</v>
      </c>
      <c r="AI74" s="13" t="s">
        <v>129</v>
      </c>
      <c r="AJ74" s="30"/>
      <c r="AK74" s="13" t="s">
        <v>38</v>
      </c>
      <c r="AL74" s="13"/>
      <c r="AM74" s="13"/>
      <c r="AN74" s="13" t="s">
        <v>38</v>
      </c>
      <c r="AO74" s="13" t="s">
        <v>38</v>
      </c>
      <c r="AP74" s="13" t="s">
        <v>81</v>
      </c>
      <c r="AQ74" s="13" t="s">
        <v>117</v>
      </c>
      <c r="AR74" s="33"/>
      <c r="AT74" s="20"/>
    </row>
    <row r="75" spans="1:50" ht="102" customHeight="1">
      <c r="A75" s="171"/>
      <c r="B75" s="176"/>
      <c r="C75" s="13"/>
      <c r="D75" s="31"/>
      <c r="E75" s="13"/>
      <c r="F75" s="166"/>
      <c r="G75" s="30" t="s">
        <v>233</v>
      </c>
      <c r="H75" s="13" t="s">
        <v>234</v>
      </c>
      <c r="I75" s="14" t="s">
        <v>235</v>
      </c>
      <c r="J75" s="33" t="s">
        <v>236</v>
      </c>
      <c r="K75" s="15">
        <v>800000000</v>
      </c>
      <c r="L75" s="15"/>
      <c r="M75" s="15"/>
      <c r="N75" s="13" t="s">
        <v>447</v>
      </c>
      <c r="O75" s="13" t="s">
        <v>448</v>
      </c>
      <c r="P75" s="17" t="s">
        <v>229</v>
      </c>
      <c r="Q75" s="41" t="s">
        <v>237</v>
      </c>
      <c r="R75" s="39" t="s">
        <v>238</v>
      </c>
      <c r="S75" s="18" t="s">
        <v>231</v>
      </c>
      <c r="T75" s="11">
        <v>200</v>
      </c>
      <c r="U75" s="13" t="s">
        <v>239</v>
      </c>
      <c r="V75" s="11">
        <v>500</v>
      </c>
      <c r="W75" s="11">
        <v>200</v>
      </c>
      <c r="X75" s="11">
        <v>100</v>
      </c>
      <c r="Y75" s="11">
        <v>100</v>
      </c>
      <c r="Z75" s="11">
        <v>100</v>
      </c>
      <c r="AA75" s="11">
        <v>180</v>
      </c>
      <c r="AB75" s="11">
        <v>180</v>
      </c>
      <c r="AC75" s="11">
        <f t="shared" si="15"/>
        <v>300</v>
      </c>
      <c r="AD75" s="7">
        <f t="shared" ref="AD75:AD76" si="16">+K75</f>
        <v>800000000</v>
      </c>
      <c r="AE75" s="9">
        <v>1</v>
      </c>
      <c r="AF75" s="9">
        <f>+AC75/V75</f>
        <v>0.6</v>
      </c>
      <c r="AG75" s="9"/>
      <c r="AH75" s="13" t="s">
        <v>41</v>
      </c>
      <c r="AI75" s="13" t="s">
        <v>42</v>
      </c>
      <c r="AJ75" s="13" t="s">
        <v>71</v>
      </c>
      <c r="AK75" s="116">
        <v>1300000000</v>
      </c>
      <c r="AL75" s="116">
        <v>1300000000</v>
      </c>
      <c r="AM75" s="115">
        <f>+AL75/AK75</f>
        <v>1</v>
      </c>
      <c r="AN75" s="13" t="s">
        <v>79</v>
      </c>
      <c r="AO75" s="13" t="s">
        <v>80</v>
      </c>
      <c r="AP75" s="13" t="s">
        <v>81</v>
      </c>
      <c r="AQ75" s="13" t="s">
        <v>450</v>
      </c>
      <c r="AR75" s="33"/>
      <c r="AT75" s="20"/>
    </row>
    <row r="76" spans="1:50" ht="78.75" customHeight="1">
      <c r="A76" s="171"/>
      <c r="B76" s="176"/>
      <c r="C76" s="13"/>
      <c r="D76" s="31"/>
      <c r="E76" s="13"/>
      <c r="F76" s="166"/>
      <c r="G76" s="30" t="s">
        <v>240</v>
      </c>
      <c r="H76" s="13" t="s">
        <v>241</v>
      </c>
      <c r="I76" s="14" t="s">
        <v>242</v>
      </c>
      <c r="J76" s="14" t="s">
        <v>451</v>
      </c>
      <c r="K76" s="15">
        <v>430974335.47000003</v>
      </c>
      <c r="L76" s="15">
        <v>430974335.47000003</v>
      </c>
      <c r="M76" s="15">
        <v>0</v>
      </c>
      <c r="N76" s="16" t="s">
        <v>425</v>
      </c>
      <c r="O76" s="16" t="s">
        <v>452</v>
      </c>
      <c r="P76" s="17" t="s">
        <v>243</v>
      </c>
      <c r="Q76" s="30" t="s">
        <v>244</v>
      </c>
      <c r="R76" s="13" t="s">
        <v>245</v>
      </c>
      <c r="S76" s="19" t="s">
        <v>246</v>
      </c>
      <c r="T76" s="11">
        <v>10</v>
      </c>
      <c r="U76" s="13" t="s">
        <v>247</v>
      </c>
      <c r="V76" s="11">
        <v>10</v>
      </c>
      <c r="W76" s="11">
        <v>3</v>
      </c>
      <c r="X76" s="11">
        <v>3</v>
      </c>
      <c r="Y76" s="11">
        <v>2</v>
      </c>
      <c r="Z76" s="11">
        <v>2</v>
      </c>
      <c r="AA76" s="11">
        <v>3</v>
      </c>
      <c r="AB76" s="11">
        <v>120</v>
      </c>
      <c r="AC76" s="11">
        <v>129</v>
      </c>
      <c r="AD76" s="7">
        <f t="shared" si="16"/>
        <v>430974335.47000003</v>
      </c>
      <c r="AE76" s="9">
        <v>1</v>
      </c>
      <c r="AF76" s="9">
        <v>1</v>
      </c>
      <c r="AG76" s="9">
        <v>1</v>
      </c>
      <c r="AH76" s="13" t="s">
        <v>41</v>
      </c>
      <c r="AI76" s="13" t="s">
        <v>42</v>
      </c>
      <c r="AJ76" s="13" t="s">
        <v>71</v>
      </c>
      <c r="AK76" s="8">
        <f>+K76</f>
        <v>430974335.47000003</v>
      </c>
      <c r="AL76" s="120">
        <v>429740000</v>
      </c>
      <c r="AM76" s="115">
        <f>+AL76/AK76</f>
        <v>0.99713594205405776</v>
      </c>
      <c r="AN76" s="13" t="s">
        <v>79</v>
      </c>
      <c r="AO76" s="13" t="s">
        <v>80</v>
      </c>
      <c r="AP76" s="13" t="s">
        <v>81</v>
      </c>
      <c r="AQ76" s="21" t="s">
        <v>117</v>
      </c>
      <c r="AR76" s="33"/>
      <c r="AT76" s="20"/>
    </row>
    <row r="77" spans="1:50" ht="37.5" customHeight="1">
      <c r="A77" s="171"/>
      <c r="B77" s="176"/>
      <c r="C77" s="13"/>
      <c r="D77" s="31"/>
      <c r="E77" s="13"/>
      <c r="F77" s="153" t="s">
        <v>225</v>
      </c>
      <c r="G77" s="154"/>
      <c r="H77" s="154"/>
      <c r="I77" s="154"/>
      <c r="J77" s="154"/>
      <c r="K77" s="154"/>
      <c r="L77" s="154"/>
      <c r="M77" s="154"/>
      <c r="N77" s="154"/>
      <c r="O77" s="154"/>
      <c r="P77" s="154"/>
      <c r="Q77" s="154"/>
      <c r="R77" s="154"/>
      <c r="S77" s="154"/>
      <c r="T77" s="154"/>
      <c r="U77" s="154"/>
      <c r="V77" s="154"/>
      <c r="W77" s="154"/>
      <c r="X77" s="154"/>
      <c r="Y77" s="154"/>
      <c r="Z77" s="154"/>
      <c r="AA77" s="154"/>
      <c r="AB77" s="154"/>
      <c r="AC77" s="155"/>
      <c r="AD77" s="7"/>
      <c r="AE77" s="69">
        <f>AVERAGE(AE74:AE76)</f>
        <v>1</v>
      </c>
      <c r="AF77" s="81">
        <f>AVERAGE(AF74:AF76)</f>
        <v>0.8666666666666667</v>
      </c>
      <c r="AG77" s="9"/>
      <c r="AH77" s="13"/>
      <c r="AI77" s="13"/>
      <c r="AJ77" s="13"/>
      <c r="AK77" s="8"/>
      <c r="AL77" s="8"/>
      <c r="AM77" s="8"/>
      <c r="AN77" s="13"/>
      <c r="AO77" s="13"/>
      <c r="AP77" s="13"/>
      <c r="AQ77" s="21"/>
      <c r="AR77" s="33"/>
      <c r="AT77" s="20"/>
    </row>
    <row r="78" spans="1:50" ht="148.5" customHeight="1">
      <c r="A78" s="171"/>
      <c r="B78" s="176"/>
      <c r="C78" s="13"/>
      <c r="D78" s="31"/>
      <c r="E78" s="13"/>
      <c r="F78" s="30" t="s">
        <v>248</v>
      </c>
      <c r="G78" s="13" t="s">
        <v>249</v>
      </c>
      <c r="H78" s="13" t="s">
        <v>250</v>
      </c>
      <c r="I78" s="13" t="s">
        <v>251</v>
      </c>
      <c r="J78" s="13" t="s">
        <v>252</v>
      </c>
      <c r="K78" s="15">
        <v>630000000</v>
      </c>
      <c r="L78" s="15">
        <v>630000000</v>
      </c>
      <c r="M78" s="13">
        <v>0</v>
      </c>
      <c r="N78" s="13" t="s">
        <v>453</v>
      </c>
      <c r="O78" s="13" t="s">
        <v>454</v>
      </c>
      <c r="P78" s="13" t="s">
        <v>253</v>
      </c>
      <c r="Q78" s="13" t="s">
        <v>249</v>
      </c>
      <c r="R78" s="39" t="s">
        <v>254</v>
      </c>
      <c r="S78" s="13" t="s">
        <v>38</v>
      </c>
      <c r="T78" s="11">
        <v>0</v>
      </c>
      <c r="U78" s="13" t="s">
        <v>255</v>
      </c>
      <c r="V78" s="11">
        <v>3</v>
      </c>
      <c r="W78" s="11">
        <v>1</v>
      </c>
      <c r="X78" s="11">
        <v>1</v>
      </c>
      <c r="Y78" s="11">
        <v>1</v>
      </c>
      <c r="Z78" s="11"/>
      <c r="AA78" s="13">
        <v>1</v>
      </c>
      <c r="AB78" s="13">
        <v>1</v>
      </c>
      <c r="AC78" s="13">
        <f t="shared" ref="AC78" si="17">+W78+X78</f>
        <v>2</v>
      </c>
      <c r="AD78" s="13">
        <v>3</v>
      </c>
      <c r="AE78" s="9">
        <v>1</v>
      </c>
      <c r="AF78" s="9">
        <f>+AC78/V78</f>
        <v>0.66666666666666663</v>
      </c>
      <c r="AG78" s="31">
        <v>1</v>
      </c>
      <c r="AH78" s="13" t="s">
        <v>129</v>
      </c>
      <c r="AI78" s="13" t="s">
        <v>256</v>
      </c>
      <c r="AJ78" s="13" t="s">
        <v>71</v>
      </c>
      <c r="AK78" s="120">
        <v>630000000</v>
      </c>
      <c r="AL78" s="120">
        <v>630000000</v>
      </c>
      <c r="AM78" s="9">
        <f>+AL78/AK78</f>
        <v>1</v>
      </c>
      <c r="AN78" s="13" t="s">
        <v>38</v>
      </c>
      <c r="AO78" s="13" t="s">
        <v>38</v>
      </c>
      <c r="AP78" s="13" t="s">
        <v>396</v>
      </c>
      <c r="AQ78" s="13" t="s">
        <v>117</v>
      </c>
      <c r="AR78" s="33"/>
      <c r="AU78" s="22"/>
      <c r="AV78" s="22"/>
      <c r="AX78" s="20"/>
    </row>
    <row r="79" spans="1:50" ht="52.5" customHeight="1">
      <c r="A79" s="171"/>
      <c r="B79" s="176"/>
      <c r="C79" s="13"/>
      <c r="D79" s="31"/>
      <c r="E79" s="13"/>
      <c r="F79" s="153" t="s">
        <v>248</v>
      </c>
      <c r="G79" s="154"/>
      <c r="H79" s="154"/>
      <c r="I79" s="154"/>
      <c r="J79" s="154"/>
      <c r="K79" s="154"/>
      <c r="L79" s="154"/>
      <c r="M79" s="154"/>
      <c r="N79" s="154"/>
      <c r="O79" s="154"/>
      <c r="P79" s="154"/>
      <c r="Q79" s="154"/>
      <c r="R79" s="154"/>
      <c r="S79" s="154"/>
      <c r="T79" s="154"/>
      <c r="U79" s="154"/>
      <c r="V79" s="154"/>
      <c r="W79" s="154"/>
      <c r="X79" s="154"/>
      <c r="Y79" s="154"/>
      <c r="Z79" s="154"/>
      <c r="AA79" s="154"/>
      <c r="AB79" s="154"/>
      <c r="AC79" s="155"/>
      <c r="AD79" s="13"/>
      <c r="AE79" s="92">
        <f>+AE78</f>
        <v>1</v>
      </c>
      <c r="AF79" s="93">
        <f>+AF78</f>
        <v>0.66666666666666663</v>
      </c>
      <c r="AG79" s="31"/>
      <c r="AH79" s="13"/>
      <c r="AI79" s="13"/>
      <c r="AJ79" s="30"/>
      <c r="AK79" s="13"/>
      <c r="AL79" s="13"/>
      <c r="AM79" s="13"/>
      <c r="AN79" s="13"/>
      <c r="AO79" s="13"/>
      <c r="AP79" s="13"/>
      <c r="AQ79" s="13"/>
      <c r="AR79" s="33"/>
      <c r="AU79" s="22"/>
      <c r="AV79" s="22"/>
      <c r="AX79" s="20"/>
    </row>
    <row r="80" spans="1:50" ht="40.5" customHeight="1">
      <c r="A80" s="171"/>
      <c r="B80" s="175"/>
      <c r="C80" s="13"/>
      <c r="D80" s="31"/>
      <c r="E80" s="13"/>
      <c r="F80" s="173" t="s">
        <v>201</v>
      </c>
      <c r="G80" s="156"/>
      <c r="H80" s="156"/>
      <c r="I80" s="156"/>
      <c r="J80" s="156"/>
      <c r="K80" s="156"/>
      <c r="L80" s="156"/>
      <c r="M80" s="156"/>
      <c r="N80" s="156"/>
      <c r="O80" s="156"/>
      <c r="P80" s="156"/>
      <c r="Q80" s="156"/>
      <c r="R80" s="156"/>
      <c r="S80" s="156"/>
      <c r="T80" s="156"/>
      <c r="U80" s="156"/>
      <c r="V80" s="156"/>
      <c r="W80" s="156"/>
      <c r="X80" s="156"/>
      <c r="Y80" s="156"/>
      <c r="Z80" s="156"/>
      <c r="AA80" s="156"/>
      <c r="AB80" s="156"/>
      <c r="AC80" s="156"/>
      <c r="AD80" s="13"/>
      <c r="AE80" s="94">
        <f>+(AE79+AE77+AE73+AE71)/4</f>
        <v>0.86363636363636365</v>
      </c>
      <c r="AF80" s="78">
        <f>+(AF79+AF77+AF73+AF71)/4</f>
        <v>0.68958333333333333</v>
      </c>
      <c r="AG80" s="31"/>
      <c r="AH80" s="13"/>
      <c r="AI80" s="13"/>
      <c r="AJ80" s="30"/>
      <c r="AK80" s="13"/>
      <c r="AL80" s="13"/>
      <c r="AM80" s="13"/>
      <c r="AN80" s="13"/>
      <c r="AO80" s="13"/>
      <c r="AP80" s="13"/>
      <c r="AQ80" s="13"/>
      <c r="AR80" s="33"/>
      <c r="AU80" s="22"/>
      <c r="AV80" s="22"/>
      <c r="AX80" s="20"/>
    </row>
    <row r="81" spans="1:50" ht="46.5" customHeight="1">
      <c r="A81" s="172"/>
      <c r="B81" s="167" t="s">
        <v>481</v>
      </c>
      <c r="C81" s="168"/>
      <c r="D81" s="168"/>
      <c r="E81" s="168"/>
      <c r="F81" s="168"/>
      <c r="G81" s="168"/>
      <c r="H81" s="168"/>
      <c r="I81" s="168"/>
      <c r="J81" s="168"/>
      <c r="K81" s="168"/>
      <c r="L81" s="168"/>
      <c r="M81" s="168"/>
      <c r="N81" s="168"/>
      <c r="O81" s="168"/>
      <c r="P81" s="168"/>
      <c r="Q81" s="168"/>
      <c r="R81" s="168"/>
      <c r="S81" s="168"/>
      <c r="T81" s="168"/>
      <c r="U81" s="168"/>
      <c r="V81" s="168"/>
      <c r="W81" s="168"/>
      <c r="X81" s="168"/>
      <c r="Y81" s="168"/>
      <c r="Z81" s="168"/>
      <c r="AA81" s="168"/>
      <c r="AB81" s="168"/>
      <c r="AC81" s="168"/>
      <c r="AD81" s="13"/>
      <c r="AE81" s="95">
        <f>+AE80</f>
        <v>0.86363636363636365</v>
      </c>
      <c r="AF81" s="85">
        <f>+AF80</f>
        <v>0.68958333333333333</v>
      </c>
      <c r="AG81" s="31"/>
      <c r="AH81" s="13"/>
      <c r="AI81" s="13"/>
      <c r="AJ81" s="30"/>
      <c r="AK81" s="13"/>
      <c r="AL81" s="13"/>
      <c r="AM81" s="13"/>
      <c r="AN81" s="13"/>
      <c r="AO81" s="13"/>
      <c r="AP81" s="13"/>
      <c r="AQ81" s="13"/>
      <c r="AR81" s="33"/>
      <c r="AU81" s="22"/>
      <c r="AV81" s="22"/>
      <c r="AX81" s="20"/>
    </row>
    <row r="82" spans="1:50" ht="160.5" customHeight="1">
      <c r="A82" s="170" t="s">
        <v>257</v>
      </c>
      <c r="B82" s="174" t="s">
        <v>258</v>
      </c>
      <c r="C82" s="13"/>
      <c r="D82" s="31"/>
      <c r="E82" s="13"/>
      <c r="F82" s="30" t="s">
        <v>259</v>
      </c>
      <c r="G82" s="13" t="s">
        <v>38</v>
      </c>
      <c r="H82" s="13" t="s">
        <v>260</v>
      </c>
      <c r="I82" s="13" t="s">
        <v>38</v>
      </c>
      <c r="J82" s="13" t="s">
        <v>38</v>
      </c>
      <c r="K82" s="13" t="s">
        <v>38</v>
      </c>
      <c r="L82" s="13" t="s">
        <v>38</v>
      </c>
      <c r="M82" s="13" t="s">
        <v>38</v>
      </c>
      <c r="N82" s="13" t="s">
        <v>38</v>
      </c>
      <c r="O82" s="13" t="s">
        <v>38</v>
      </c>
      <c r="P82" s="13" t="s">
        <v>38</v>
      </c>
      <c r="Q82" s="13" t="s">
        <v>38</v>
      </c>
      <c r="R82" s="13" t="s">
        <v>38</v>
      </c>
      <c r="S82" s="13" t="s">
        <v>38</v>
      </c>
      <c r="T82" s="42" t="s">
        <v>194</v>
      </c>
      <c r="U82" s="13" t="s">
        <v>261</v>
      </c>
      <c r="V82" s="11">
        <v>1</v>
      </c>
      <c r="W82" s="13">
        <v>1</v>
      </c>
      <c r="X82" s="13" t="s">
        <v>38</v>
      </c>
      <c r="Y82" s="43"/>
      <c r="Z82" s="43"/>
      <c r="AA82" s="13" t="s">
        <v>38</v>
      </c>
      <c r="AB82" s="13" t="s">
        <v>38</v>
      </c>
      <c r="AC82" s="31">
        <v>1</v>
      </c>
      <c r="AD82" s="13" t="s">
        <v>38</v>
      </c>
      <c r="AE82" s="13"/>
      <c r="AF82" s="9">
        <v>1</v>
      </c>
      <c r="AG82" s="31">
        <v>0.5</v>
      </c>
      <c r="AH82" s="13" t="s">
        <v>129</v>
      </c>
      <c r="AI82" s="13" t="s">
        <v>129</v>
      </c>
      <c r="AJ82" s="13" t="s">
        <v>38</v>
      </c>
      <c r="AK82" s="13" t="s">
        <v>38</v>
      </c>
      <c r="AL82" s="13"/>
      <c r="AM82" s="13"/>
      <c r="AN82" s="13" t="s">
        <v>38</v>
      </c>
      <c r="AO82" s="13" t="s">
        <v>38</v>
      </c>
      <c r="AP82" s="13" t="s">
        <v>87</v>
      </c>
      <c r="AQ82" s="13" t="s">
        <v>89</v>
      </c>
      <c r="AR82" s="33"/>
      <c r="AX82" s="20"/>
    </row>
    <row r="83" spans="1:50" ht="41.25" customHeight="1">
      <c r="A83" s="171"/>
      <c r="B83" s="175"/>
      <c r="C83" s="13"/>
      <c r="D83" s="31"/>
      <c r="E83" s="13"/>
      <c r="F83" s="153" t="s">
        <v>259</v>
      </c>
      <c r="G83" s="154"/>
      <c r="H83" s="154"/>
      <c r="I83" s="154"/>
      <c r="J83" s="154"/>
      <c r="K83" s="154"/>
      <c r="L83" s="154"/>
      <c r="M83" s="154"/>
      <c r="N83" s="154"/>
      <c r="O83" s="154"/>
      <c r="P83" s="154"/>
      <c r="Q83" s="154"/>
      <c r="R83" s="154"/>
      <c r="S83" s="154"/>
      <c r="T83" s="154"/>
      <c r="U83" s="154"/>
      <c r="V83" s="154"/>
      <c r="W83" s="154"/>
      <c r="X83" s="154"/>
      <c r="Y83" s="154"/>
      <c r="Z83" s="154"/>
      <c r="AA83" s="154"/>
      <c r="AB83" s="154"/>
      <c r="AC83" s="155"/>
      <c r="AD83" s="13"/>
      <c r="AE83" s="13"/>
      <c r="AF83" s="96">
        <v>1</v>
      </c>
      <c r="AG83" s="31"/>
      <c r="AH83" s="13"/>
      <c r="AI83" s="13"/>
      <c r="AJ83" s="13"/>
      <c r="AK83" s="13"/>
      <c r="AL83" s="13"/>
      <c r="AM83" s="13"/>
      <c r="AN83" s="13"/>
      <c r="AO83" s="13"/>
      <c r="AP83" s="13"/>
      <c r="AQ83" s="13"/>
      <c r="AR83" s="33"/>
      <c r="AX83" s="20"/>
    </row>
    <row r="84" spans="1:50" ht="61.5" customHeight="1">
      <c r="A84" s="171"/>
      <c r="B84" s="173" t="s">
        <v>258</v>
      </c>
      <c r="C84" s="156"/>
      <c r="D84" s="156"/>
      <c r="E84" s="156"/>
      <c r="F84" s="156"/>
      <c r="G84" s="156"/>
      <c r="H84" s="156"/>
      <c r="I84" s="156"/>
      <c r="J84" s="156"/>
      <c r="K84" s="156"/>
      <c r="L84" s="156"/>
      <c r="M84" s="156"/>
      <c r="N84" s="156"/>
      <c r="O84" s="156"/>
      <c r="P84" s="156"/>
      <c r="Q84" s="156"/>
      <c r="R84" s="156"/>
      <c r="S84" s="156"/>
      <c r="T84" s="156"/>
      <c r="U84" s="156"/>
      <c r="V84" s="156"/>
      <c r="W84" s="156"/>
      <c r="X84" s="156"/>
      <c r="Y84" s="156"/>
      <c r="Z84" s="156"/>
      <c r="AA84" s="156"/>
      <c r="AB84" s="156"/>
      <c r="AC84" s="157"/>
      <c r="AD84" s="13"/>
      <c r="AE84" s="13"/>
      <c r="AF84" s="97">
        <f>+AF83</f>
        <v>1</v>
      </c>
      <c r="AG84" s="31"/>
      <c r="AH84" s="13"/>
      <c r="AI84" s="13"/>
      <c r="AJ84" s="13"/>
      <c r="AK84" s="13"/>
      <c r="AL84" s="13"/>
      <c r="AM84" s="13"/>
      <c r="AN84" s="13"/>
      <c r="AO84" s="13"/>
      <c r="AP84" s="13"/>
      <c r="AQ84" s="13"/>
      <c r="AR84" s="33"/>
      <c r="AX84" s="20"/>
    </row>
    <row r="85" spans="1:50" ht="212.25" customHeight="1">
      <c r="A85" s="171"/>
      <c r="B85" s="174" t="s">
        <v>262</v>
      </c>
      <c r="C85" s="13"/>
      <c r="D85" s="31"/>
      <c r="E85" s="13"/>
      <c r="F85" s="30" t="s">
        <v>263</v>
      </c>
      <c r="G85" s="19" t="s">
        <v>264</v>
      </c>
      <c r="H85" s="13" t="s">
        <v>265</v>
      </c>
      <c r="I85" s="14" t="s">
        <v>266</v>
      </c>
      <c r="J85" s="14" t="s">
        <v>455</v>
      </c>
      <c r="K85" s="15">
        <f>700000000+500000000</f>
        <v>1200000000</v>
      </c>
      <c r="L85" s="15">
        <v>600000000</v>
      </c>
      <c r="M85" s="15">
        <v>600000000</v>
      </c>
      <c r="N85" s="16">
        <v>38292</v>
      </c>
      <c r="O85" s="16" t="s">
        <v>81</v>
      </c>
      <c r="P85" s="17" t="s">
        <v>267</v>
      </c>
      <c r="Q85" s="13" t="s">
        <v>268</v>
      </c>
      <c r="R85" s="39" t="s">
        <v>269</v>
      </c>
      <c r="S85" s="19" t="s">
        <v>270</v>
      </c>
      <c r="T85" s="42" t="s">
        <v>194</v>
      </c>
      <c r="U85" s="13" t="s">
        <v>271</v>
      </c>
      <c r="V85" s="11">
        <v>8</v>
      </c>
      <c r="W85" s="11">
        <v>2</v>
      </c>
      <c r="X85" s="11">
        <v>2</v>
      </c>
      <c r="Y85" s="11">
        <v>2</v>
      </c>
      <c r="Z85" s="11">
        <v>2</v>
      </c>
      <c r="AA85" s="11">
        <v>2</v>
      </c>
      <c r="AB85" s="11">
        <v>72</v>
      </c>
      <c r="AC85" s="11">
        <v>76</v>
      </c>
      <c r="AD85" s="7">
        <f t="shared" ref="AD85:AD88" si="18">+K85</f>
        <v>1200000000</v>
      </c>
      <c r="AE85" s="7">
        <v>1</v>
      </c>
      <c r="AF85" s="7">
        <v>1</v>
      </c>
      <c r="AG85" s="9"/>
      <c r="AH85" s="13">
        <v>100</v>
      </c>
      <c r="AI85" s="13" t="s">
        <v>42</v>
      </c>
      <c r="AJ85" s="13" t="s">
        <v>71</v>
      </c>
      <c r="AK85" s="8">
        <f>+K85</f>
        <v>1200000000</v>
      </c>
      <c r="AL85" s="8">
        <f>+L85</f>
        <v>600000000</v>
      </c>
      <c r="AM85" s="115">
        <f>+AL85/AK85</f>
        <v>0.5</v>
      </c>
      <c r="AN85" s="13" t="s">
        <v>79</v>
      </c>
      <c r="AO85" s="13" t="s">
        <v>80</v>
      </c>
      <c r="AP85" s="13" t="s">
        <v>81</v>
      </c>
      <c r="AQ85" s="13" t="s">
        <v>272</v>
      </c>
      <c r="AR85" s="33"/>
      <c r="AX85" s="20"/>
    </row>
    <row r="86" spans="1:50" ht="45.75" customHeight="1">
      <c r="A86" s="171"/>
      <c r="B86" s="175"/>
      <c r="C86" s="13"/>
      <c r="D86" s="31"/>
      <c r="E86" s="13"/>
      <c r="F86" s="153" t="s">
        <v>263</v>
      </c>
      <c r="G86" s="154"/>
      <c r="H86" s="154"/>
      <c r="I86" s="154"/>
      <c r="J86" s="154"/>
      <c r="K86" s="154"/>
      <c r="L86" s="154"/>
      <c r="M86" s="154"/>
      <c r="N86" s="154"/>
      <c r="O86" s="154"/>
      <c r="P86" s="154"/>
      <c r="Q86" s="154"/>
      <c r="R86" s="154"/>
      <c r="S86" s="154"/>
      <c r="T86" s="154"/>
      <c r="U86" s="154"/>
      <c r="V86" s="154"/>
      <c r="W86" s="154"/>
      <c r="X86" s="154"/>
      <c r="Y86" s="154"/>
      <c r="Z86" s="154"/>
      <c r="AA86" s="154"/>
      <c r="AB86" s="154"/>
      <c r="AC86" s="155"/>
      <c r="AD86" s="7"/>
      <c r="AE86" s="90">
        <v>1</v>
      </c>
      <c r="AF86" s="96">
        <v>1</v>
      </c>
      <c r="AG86" s="9"/>
      <c r="AH86" s="13"/>
      <c r="AI86" s="13"/>
      <c r="AJ86" s="13"/>
      <c r="AK86" s="8"/>
      <c r="AL86" s="8"/>
      <c r="AM86" s="8"/>
      <c r="AN86" s="13"/>
      <c r="AO86" s="13"/>
      <c r="AP86" s="13"/>
      <c r="AQ86" s="13"/>
      <c r="AR86" s="33"/>
      <c r="AX86" s="20"/>
    </row>
    <row r="87" spans="1:50" ht="45" customHeight="1">
      <c r="A87" s="171"/>
      <c r="B87" s="173" t="s">
        <v>262</v>
      </c>
      <c r="C87" s="156"/>
      <c r="D87" s="156"/>
      <c r="E87" s="156"/>
      <c r="F87" s="156"/>
      <c r="G87" s="156"/>
      <c r="H87" s="156"/>
      <c r="I87" s="156"/>
      <c r="J87" s="156"/>
      <c r="K87" s="156"/>
      <c r="L87" s="156"/>
      <c r="M87" s="156"/>
      <c r="N87" s="156"/>
      <c r="O87" s="156"/>
      <c r="P87" s="156"/>
      <c r="Q87" s="156"/>
      <c r="R87" s="156"/>
      <c r="S87" s="156"/>
      <c r="T87" s="156"/>
      <c r="U87" s="156"/>
      <c r="V87" s="156"/>
      <c r="W87" s="156"/>
      <c r="X87" s="156"/>
      <c r="Y87" s="156"/>
      <c r="Z87" s="156"/>
      <c r="AA87" s="156"/>
      <c r="AB87" s="156"/>
      <c r="AC87" s="157"/>
      <c r="AD87" s="7"/>
      <c r="AE87" s="57">
        <f>+AE86</f>
        <v>1</v>
      </c>
      <c r="AF87" s="62">
        <f>+AF86</f>
        <v>1</v>
      </c>
      <c r="AG87" s="9"/>
      <c r="AH87" s="13"/>
      <c r="AI87" s="13"/>
      <c r="AJ87" s="13"/>
      <c r="AK87" s="8"/>
      <c r="AL87" s="8"/>
      <c r="AM87" s="8"/>
      <c r="AN87" s="13"/>
      <c r="AO87" s="13"/>
      <c r="AP87" s="13"/>
      <c r="AQ87" s="13"/>
      <c r="AR87" s="33"/>
      <c r="AX87" s="20"/>
    </row>
    <row r="88" spans="1:50" ht="168.75" customHeight="1">
      <c r="A88" s="171"/>
      <c r="B88" s="174" t="s">
        <v>273</v>
      </c>
      <c r="C88" s="13"/>
      <c r="D88" s="31"/>
      <c r="E88" s="13"/>
      <c r="F88" s="30" t="s">
        <v>274</v>
      </c>
      <c r="G88" s="19" t="s">
        <v>275</v>
      </c>
      <c r="H88" s="13" t="s">
        <v>276</v>
      </c>
      <c r="I88" s="14" t="s">
        <v>277</v>
      </c>
      <c r="J88" s="126" t="s">
        <v>456</v>
      </c>
      <c r="K88" s="15">
        <v>400000000</v>
      </c>
      <c r="L88" s="15">
        <v>400000000</v>
      </c>
      <c r="M88" s="15">
        <v>0</v>
      </c>
      <c r="N88" s="15"/>
      <c r="O88" s="15"/>
      <c r="P88" s="127">
        <v>2021130010022</v>
      </c>
      <c r="Q88" s="13" t="s">
        <v>278</v>
      </c>
      <c r="R88" s="44" t="s">
        <v>457</v>
      </c>
      <c r="S88" s="44" t="s">
        <v>458</v>
      </c>
      <c r="T88" s="13">
        <v>12</v>
      </c>
      <c r="U88" s="13" t="s">
        <v>279</v>
      </c>
      <c r="V88" s="11">
        <v>15</v>
      </c>
      <c r="W88" s="13">
        <v>4</v>
      </c>
      <c r="X88" s="13">
        <v>4</v>
      </c>
      <c r="Y88" s="13">
        <v>4</v>
      </c>
      <c r="Z88" s="13">
        <v>3</v>
      </c>
      <c r="AA88" s="11">
        <v>4</v>
      </c>
      <c r="AB88" s="11">
        <v>4</v>
      </c>
      <c r="AC88" s="11">
        <f t="shared" ref="AC88:AC116" si="19">+W88+X88</f>
        <v>8</v>
      </c>
      <c r="AD88" s="7">
        <f t="shared" si="18"/>
        <v>400000000</v>
      </c>
      <c r="AE88" s="9">
        <v>1</v>
      </c>
      <c r="AF88" s="9">
        <f>+AC88/V88</f>
        <v>0.53333333333333333</v>
      </c>
      <c r="AG88" s="9"/>
      <c r="AH88" s="13" t="s">
        <v>41</v>
      </c>
      <c r="AI88" s="13" t="s">
        <v>42</v>
      </c>
      <c r="AJ88" s="13" t="s">
        <v>71</v>
      </c>
      <c r="AK88" s="8">
        <f>+K88</f>
        <v>400000000</v>
      </c>
      <c r="AL88" s="8">
        <f>+L88</f>
        <v>400000000</v>
      </c>
      <c r="AM88" s="115">
        <f>+AL88/AK88</f>
        <v>1</v>
      </c>
      <c r="AN88" s="13" t="s">
        <v>79</v>
      </c>
      <c r="AO88" s="13" t="s">
        <v>80</v>
      </c>
      <c r="AP88" s="13" t="s">
        <v>81</v>
      </c>
      <c r="AQ88" s="13" t="s">
        <v>117</v>
      </c>
      <c r="AR88" s="33"/>
      <c r="AX88" s="20"/>
    </row>
    <row r="89" spans="1:50" ht="44.25" customHeight="1">
      <c r="A89" s="171"/>
      <c r="B89" s="175"/>
      <c r="C89" s="13"/>
      <c r="D89" s="31"/>
      <c r="E89" s="13"/>
      <c r="F89" s="153" t="s">
        <v>274</v>
      </c>
      <c r="G89" s="154"/>
      <c r="H89" s="154"/>
      <c r="I89" s="154"/>
      <c r="J89" s="154"/>
      <c r="K89" s="154"/>
      <c r="L89" s="154"/>
      <c r="M89" s="154"/>
      <c r="N89" s="154"/>
      <c r="O89" s="154"/>
      <c r="P89" s="154"/>
      <c r="Q89" s="154"/>
      <c r="R89" s="154"/>
      <c r="S89" s="154"/>
      <c r="T89" s="154"/>
      <c r="U89" s="154"/>
      <c r="V89" s="154"/>
      <c r="W89" s="154"/>
      <c r="X89" s="154"/>
      <c r="Y89" s="154"/>
      <c r="Z89" s="154"/>
      <c r="AA89" s="154"/>
      <c r="AB89" s="154"/>
      <c r="AC89" s="155"/>
      <c r="AD89" s="7"/>
      <c r="AE89" s="90">
        <f>+AE88</f>
        <v>1</v>
      </c>
      <c r="AF89" s="98">
        <f>+AF88</f>
        <v>0.53333333333333333</v>
      </c>
      <c r="AG89" s="9"/>
      <c r="AH89" s="13"/>
      <c r="AI89" s="13"/>
      <c r="AJ89" s="13"/>
      <c r="AK89" s="8"/>
      <c r="AL89" s="8"/>
      <c r="AM89" s="8"/>
      <c r="AN89" s="13"/>
      <c r="AO89" s="13"/>
      <c r="AP89" s="13"/>
      <c r="AQ89" s="13"/>
      <c r="AR89" s="33"/>
      <c r="AX89" s="20"/>
    </row>
    <row r="90" spans="1:50" ht="52.5" customHeight="1">
      <c r="A90" s="171"/>
      <c r="B90" s="173" t="s">
        <v>273</v>
      </c>
      <c r="C90" s="156"/>
      <c r="D90" s="156"/>
      <c r="E90" s="156"/>
      <c r="F90" s="156"/>
      <c r="G90" s="156"/>
      <c r="H90" s="156"/>
      <c r="I90" s="156"/>
      <c r="J90" s="156"/>
      <c r="K90" s="156"/>
      <c r="L90" s="156"/>
      <c r="M90" s="156"/>
      <c r="N90" s="156"/>
      <c r="O90" s="156"/>
      <c r="P90" s="156"/>
      <c r="Q90" s="156"/>
      <c r="R90" s="156"/>
      <c r="S90" s="156"/>
      <c r="T90" s="156"/>
      <c r="U90" s="156"/>
      <c r="V90" s="156"/>
      <c r="W90" s="156"/>
      <c r="X90" s="156"/>
      <c r="Y90" s="156"/>
      <c r="Z90" s="156"/>
      <c r="AA90" s="156"/>
      <c r="AB90" s="156"/>
      <c r="AC90" s="157"/>
      <c r="AD90" s="7"/>
      <c r="AE90" s="90">
        <f>+AE89</f>
        <v>1</v>
      </c>
      <c r="AF90" s="98">
        <f>+AF89</f>
        <v>0.53333333333333333</v>
      </c>
      <c r="AG90" s="9"/>
      <c r="AH90" s="13"/>
      <c r="AI90" s="13"/>
      <c r="AJ90" s="13"/>
      <c r="AK90" s="8"/>
      <c r="AL90" s="8"/>
      <c r="AM90" s="8"/>
      <c r="AN90" s="13"/>
      <c r="AO90" s="13"/>
      <c r="AP90" s="13"/>
      <c r="AQ90" s="13"/>
      <c r="AR90" s="33"/>
      <c r="AX90" s="20"/>
    </row>
    <row r="91" spans="1:50" s="10" customFormat="1" ht="120.75" customHeight="1">
      <c r="A91" s="171"/>
      <c r="B91" s="174" t="s">
        <v>280</v>
      </c>
      <c r="C91" s="13"/>
      <c r="D91" s="31"/>
      <c r="E91" s="13"/>
      <c r="F91" s="30" t="s">
        <v>281</v>
      </c>
      <c r="G91" s="30" t="s">
        <v>282</v>
      </c>
      <c r="H91" s="13" t="s">
        <v>283</v>
      </c>
      <c r="I91" s="15" t="s">
        <v>38</v>
      </c>
      <c r="J91" s="15" t="s">
        <v>38</v>
      </c>
      <c r="K91" s="15" t="s">
        <v>38</v>
      </c>
      <c r="L91" s="15" t="s">
        <v>38</v>
      </c>
      <c r="M91" s="15" t="s">
        <v>38</v>
      </c>
      <c r="N91" s="15" t="s">
        <v>38</v>
      </c>
      <c r="O91" s="15" t="s">
        <v>38</v>
      </c>
      <c r="P91" s="15" t="s">
        <v>38</v>
      </c>
      <c r="Q91" s="15" t="s">
        <v>38</v>
      </c>
      <c r="R91" s="15" t="s">
        <v>38</v>
      </c>
      <c r="S91" s="15" t="s">
        <v>38</v>
      </c>
      <c r="T91" s="13" t="s">
        <v>284</v>
      </c>
      <c r="U91" s="13" t="s">
        <v>285</v>
      </c>
      <c r="V91" s="45">
        <v>0</v>
      </c>
      <c r="W91" s="13">
        <v>0</v>
      </c>
      <c r="X91" s="13">
        <v>0</v>
      </c>
      <c r="Y91" s="13"/>
      <c r="Z91" s="13"/>
      <c r="AA91" s="11" t="s">
        <v>38</v>
      </c>
      <c r="AB91" s="11" t="s">
        <v>38</v>
      </c>
      <c r="AC91" s="11">
        <f t="shared" si="19"/>
        <v>0</v>
      </c>
      <c r="AD91" s="11" t="s">
        <v>38</v>
      </c>
      <c r="AE91" s="11"/>
      <c r="AF91" s="9">
        <v>0</v>
      </c>
      <c r="AG91" s="15" t="s">
        <v>38</v>
      </c>
      <c r="AH91" s="13" t="s">
        <v>41</v>
      </c>
      <c r="AI91" s="13" t="s">
        <v>42</v>
      </c>
      <c r="AJ91" s="15" t="s">
        <v>38</v>
      </c>
      <c r="AK91" s="11" t="s">
        <v>38</v>
      </c>
      <c r="AL91" s="11"/>
      <c r="AM91" s="11"/>
      <c r="AN91" s="11" t="s">
        <v>38</v>
      </c>
      <c r="AO91" s="11" t="s">
        <v>38</v>
      </c>
      <c r="AP91" s="11" t="s">
        <v>38</v>
      </c>
      <c r="AQ91" s="13" t="s">
        <v>43</v>
      </c>
      <c r="AR91" s="13"/>
      <c r="AS91" s="23"/>
      <c r="AT91" s="23"/>
      <c r="AU91" s="23"/>
      <c r="AV91" s="23"/>
      <c r="AW91" s="23"/>
      <c r="AX91" s="20"/>
    </row>
    <row r="92" spans="1:50" s="10" customFormat="1" ht="45.75" customHeight="1">
      <c r="A92" s="171"/>
      <c r="B92" s="175"/>
      <c r="C92" s="13"/>
      <c r="D92" s="31"/>
      <c r="E92" s="13"/>
      <c r="F92" s="153" t="s">
        <v>281</v>
      </c>
      <c r="G92" s="154"/>
      <c r="H92" s="154"/>
      <c r="I92" s="154"/>
      <c r="J92" s="154"/>
      <c r="K92" s="154"/>
      <c r="L92" s="154"/>
      <c r="M92" s="154"/>
      <c r="N92" s="154"/>
      <c r="O92" s="154"/>
      <c r="P92" s="154"/>
      <c r="Q92" s="154"/>
      <c r="R92" s="154"/>
      <c r="S92" s="154"/>
      <c r="T92" s="154"/>
      <c r="U92" s="154"/>
      <c r="V92" s="154"/>
      <c r="W92" s="154"/>
      <c r="X92" s="154"/>
      <c r="Y92" s="154"/>
      <c r="Z92" s="154"/>
      <c r="AA92" s="154"/>
      <c r="AB92" s="154"/>
      <c r="AC92" s="155"/>
      <c r="AD92" s="11"/>
      <c r="AE92" s="99"/>
      <c r="AF92" s="101">
        <f>+AF91</f>
        <v>0</v>
      </c>
      <c r="AG92" s="15"/>
      <c r="AH92" s="13"/>
      <c r="AI92" s="13"/>
      <c r="AJ92" s="15"/>
      <c r="AK92" s="11"/>
      <c r="AL92" s="11"/>
      <c r="AM92" s="11"/>
      <c r="AN92" s="11"/>
      <c r="AO92" s="11"/>
      <c r="AP92" s="11"/>
      <c r="AQ92" s="13"/>
      <c r="AR92" s="13"/>
      <c r="AS92" s="23"/>
      <c r="AT92" s="23"/>
      <c r="AU92" s="23"/>
      <c r="AV92" s="23"/>
      <c r="AW92" s="23"/>
      <c r="AX92" s="20"/>
    </row>
    <row r="93" spans="1:50" s="10" customFormat="1" ht="57" customHeight="1">
      <c r="A93" s="171"/>
      <c r="B93" s="173" t="s">
        <v>280</v>
      </c>
      <c r="C93" s="156"/>
      <c r="D93" s="156"/>
      <c r="E93" s="156"/>
      <c r="F93" s="156"/>
      <c r="G93" s="156"/>
      <c r="H93" s="156"/>
      <c r="I93" s="156"/>
      <c r="J93" s="156"/>
      <c r="K93" s="156"/>
      <c r="L93" s="156"/>
      <c r="M93" s="156"/>
      <c r="N93" s="156"/>
      <c r="O93" s="156"/>
      <c r="P93" s="156"/>
      <c r="Q93" s="156"/>
      <c r="R93" s="156"/>
      <c r="S93" s="156"/>
      <c r="T93" s="156"/>
      <c r="U93" s="156"/>
      <c r="V93" s="156"/>
      <c r="W93" s="156"/>
      <c r="X93" s="156"/>
      <c r="Y93" s="156"/>
      <c r="Z93" s="156"/>
      <c r="AA93" s="156"/>
      <c r="AB93" s="156"/>
      <c r="AC93" s="157"/>
      <c r="AD93" s="11"/>
      <c r="AE93" s="99"/>
      <c r="AF93" s="101">
        <f>+AF92</f>
        <v>0</v>
      </c>
      <c r="AG93" s="15"/>
      <c r="AH93" s="13"/>
      <c r="AI93" s="13"/>
      <c r="AJ93" s="15"/>
      <c r="AK93" s="11"/>
      <c r="AL93" s="11"/>
      <c r="AM93" s="11"/>
      <c r="AN93" s="11"/>
      <c r="AO93" s="11"/>
      <c r="AP93" s="11"/>
      <c r="AQ93" s="13"/>
      <c r="AR93" s="13"/>
      <c r="AS93" s="23"/>
      <c r="AT93" s="23"/>
      <c r="AU93" s="23"/>
      <c r="AV93" s="23"/>
      <c r="AW93" s="23"/>
      <c r="AX93" s="20"/>
    </row>
    <row r="94" spans="1:50" s="10" customFormat="1" ht="191.25" customHeight="1">
      <c r="A94" s="171"/>
      <c r="B94" s="174" t="s">
        <v>286</v>
      </c>
      <c r="C94" s="13"/>
      <c r="D94" s="31"/>
      <c r="E94" s="13"/>
      <c r="F94" s="13" t="s">
        <v>287</v>
      </c>
      <c r="G94" s="13" t="s">
        <v>38</v>
      </c>
      <c r="H94" s="13" t="s">
        <v>288</v>
      </c>
      <c r="I94" s="13" t="s">
        <v>38</v>
      </c>
      <c r="J94" s="15" t="s">
        <v>38</v>
      </c>
      <c r="K94" s="13" t="s">
        <v>38</v>
      </c>
      <c r="L94" s="13" t="s">
        <v>38</v>
      </c>
      <c r="M94" s="13" t="s">
        <v>38</v>
      </c>
      <c r="N94" s="13" t="s">
        <v>38</v>
      </c>
      <c r="O94" s="13" t="s">
        <v>38</v>
      </c>
      <c r="P94" s="13" t="s">
        <v>38</v>
      </c>
      <c r="Q94" s="13" t="s">
        <v>38</v>
      </c>
      <c r="R94" s="13" t="s">
        <v>289</v>
      </c>
      <c r="S94" s="13" t="s">
        <v>38</v>
      </c>
      <c r="T94" s="42">
        <v>6</v>
      </c>
      <c r="U94" s="13" t="s">
        <v>290</v>
      </c>
      <c r="V94" s="11">
        <v>6</v>
      </c>
      <c r="W94" s="13">
        <v>2</v>
      </c>
      <c r="X94" s="13">
        <v>1</v>
      </c>
      <c r="Y94" s="13">
        <v>1</v>
      </c>
      <c r="Z94" s="13">
        <v>1</v>
      </c>
      <c r="AA94" s="13" t="s">
        <v>38</v>
      </c>
      <c r="AB94" s="13" t="s">
        <v>38</v>
      </c>
      <c r="AC94" s="13">
        <f t="shared" si="19"/>
        <v>3</v>
      </c>
      <c r="AD94" s="13" t="s">
        <v>38</v>
      </c>
      <c r="AE94" s="13"/>
      <c r="AF94" s="31">
        <v>0.5</v>
      </c>
      <c r="AG94" s="13" t="s">
        <v>38</v>
      </c>
      <c r="AH94" s="13" t="s">
        <v>129</v>
      </c>
      <c r="AI94" s="13" t="s">
        <v>291</v>
      </c>
      <c r="AJ94" s="13" t="s">
        <v>38</v>
      </c>
      <c r="AK94" s="13" t="s">
        <v>38</v>
      </c>
      <c r="AL94" s="13"/>
      <c r="AM94" s="13"/>
      <c r="AN94" s="13" t="s">
        <v>38</v>
      </c>
      <c r="AO94" s="13" t="s">
        <v>38</v>
      </c>
      <c r="AP94" s="13" t="s">
        <v>87</v>
      </c>
      <c r="AQ94" s="13" t="s">
        <v>89</v>
      </c>
      <c r="AR94" s="13"/>
      <c r="AS94" s="23"/>
      <c r="AT94" s="23"/>
      <c r="AU94" s="23"/>
      <c r="AV94" s="23"/>
      <c r="AW94" s="23"/>
      <c r="AX94" s="20"/>
    </row>
    <row r="95" spans="1:50" s="23" customFormat="1" ht="33.75" customHeight="1">
      <c r="A95" s="171"/>
      <c r="B95" s="175"/>
      <c r="C95" s="13"/>
      <c r="D95" s="31"/>
      <c r="E95" s="13"/>
      <c r="F95" s="153" t="s">
        <v>287</v>
      </c>
      <c r="G95" s="154"/>
      <c r="H95" s="154"/>
      <c r="I95" s="154"/>
      <c r="J95" s="154"/>
      <c r="K95" s="154"/>
      <c r="L95" s="154"/>
      <c r="M95" s="154"/>
      <c r="N95" s="154"/>
      <c r="O95" s="154"/>
      <c r="P95" s="154"/>
      <c r="Q95" s="154"/>
      <c r="R95" s="154"/>
      <c r="S95" s="154"/>
      <c r="T95" s="154"/>
      <c r="U95" s="154"/>
      <c r="V95" s="154"/>
      <c r="W95" s="154"/>
      <c r="X95" s="154"/>
      <c r="Y95" s="154"/>
      <c r="Z95" s="154"/>
      <c r="AA95" s="154"/>
      <c r="AB95" s="154"/>
      <c r="AC95" s="155"/>
      <c r="AD95" s="13"/>
      <c r="AE95" s="13"/>
      <c r="AF95" s="102">
        <f>+AF94</f>
        <v>0.5</v>
      </c>
      <c r="AG95" s="13"/>
      <c r="AH95" s="13"/>
      <c r="AI95" s="13"/>
      <c r="AJ95" s="13"/>
      <c r="AK95" s="13"/>
      <c r="AL95" s="13"/>
      <c r="AM95" s="13"/>
      <c r="AN95" s="13"/>
      <c r="AO95" s="13"/>
      <c r="AP95" s="13"/>
      <c r="AQ95" s="13"/>
      <c r="AR95" s="13"/>
      <c r="AX95" s="20"/>
    </row>
    <row r="96" spans="1:50" s="23" customFormat="1" ht="30" customHeight="1">
      <c r="A96" s="172"/>
      <c r="B96" s="173" t="s">
        <v>286</v>
      </c>
      <c r="C96" s="156"/>
      <c r="D96" s="156"/>
      <c r="E96" s="156"/>
      <c r="F96" s="156"/>
      <c r="G96" s="156"/>
      <c r="H96" s="156"/>
      <c r="I96" s="156"/>
      <c r="J96" s="156"/>
      <c r="K96" s="156"/>
      <c r="L96" s="156"/>
      <c r="M96" s="156"/>
      <c r="N96" s="156"/>
      <c r="O96" s="156"/>
      <c r="P96" s="156"/>
      <c r="Q96" s="156"/>
      <c r="R96" s="156"/>
      <c r="S96" s="156"/>
      <c r="T96" s="156"/>
      <c r="U96" s="156"/>
      <c r="V96" s="156"/>
      <c r="W96" s="156"/>
      <c r="X96" s="156"/>
      <c r="Y96" s="156"/>
      <c r="Z96" s="156"/>
      <c r="AA96" s="156"/>
      <c r="AB96" s="156"/>
      <c r="AC96" s="157"/>
      <c r="AD96" s="13"/>
      <c r="AE96" s="13"/>
      <c r="AF96" s="102">
        <f>+AF95</f>
        <v>0.5</v>
      </c>
      <c r="AG96" s="13"/>
      <c r="AH96" s="13"/>
      <c r="AI96" s="13"/>
      <c r="AJ96" s="13"/>
      <c r="AK96" s="13"/>
      <c r="AL96" s="13"/>
      <c r="AM96" s="13"/>
      <c r="AN96" s="13"/>
      <c r="AO96" s="13"/>
      <c r="AP96" s="13"/>
      <c r="AQ96" s="13"/>
      <c r="AR96" s="13"/>
      <c r="AX96" s="20"/>
    </row>
    <row r="97" spans="1:50" s="23" customFormat="1" ht="48.75" customHeight="1">
      <c r="A97" s="167" t="s">
        <v>482</v>
      </c>
      <c r="B97" s="168"/>
      <c r="C97" s="168"/>
      <c r="D97" s="168"/>
      <c r="E97" s="168"/>
      <c r="F97" s="168"/>
      <c r="G97" s="168"/>
      <c r="H97" s="168"/>
      <c r="I97" s="168"/>
      <c r="J97" s="168"/>
      <c r="K97" s="168"/>
      <c r="L97" s="168"/>
      <c r="M97" s="168"/>
      <c r="N97" s="168"/>
      <c r="O97" s="168"/>
      <c r="P97" s="168"/>
      <c r="Q97" s="168"/>
      <c r="R97" s="168"/>
      <c r="S97" s="168"/>
      <c r="T97" s="168"/>
      <c r="U97" s="168"/>
      <c r="V97" s="168"/>
      <c r="W97" s="168"/>
      <c r="X97" s="168"/>
      <c r="Y97" s="168"/>
      <c r="Z97" s="168"/>
      <c r="AA97" s="168"/>
      <c r="AB97" s="168"/>
      <c r="AC97" s="169"/>
      <c r="AD97" s="13"/>
      <c r="AE97" s="94">
        <v>1</v>
      </c>
      <c r="AF97" s="78">
        <f>+(AF96+AF93+AF90+AF87+AF84)/5</f>
        <v>0.60666666666666669</v>
      </c>
      <c r="AG97" s="13"/>
      <c r="AH97" s="13"/>
      <c r="AI97" s="13"/>
      <c r="AJ97" s="13"/>
      <c r="AK97" s="13"/>
      <c r="AL97" s="13"/>
      <c r="AM97" s="13"/>
      <c r="AN97" s="13"/>
      <c r="AO97" s="13"/>
      <c r="AP97" s="13"/>
      <c r="AQ97" s="13"/>
      <c r="AR97" s="13"/>
      <c r="AX97" s="20"/>
    </row>
    <row r="98" spans="1:50" ht="166.5" customHeight="1">
      <c r="A98" s="158" t="s">
        <v>292</v>
      </c>
      <c r="B98" s="163" t="s">
        <v>293</v>
      </c>
      <c r="C98" s="13"/>
      <c r="D98" s="13"/>
      <c r="E98" s="13"/>
      <c r="F98" s="13" t="s">
        <v>459</v>
      </c>
      <c r="G98" s="30" t="s">
        <v>294</v>
      </c>
      <c r="H98" s="13" t="s">
        <v>295</v>
      </c>
      <c r="I98" s="14" t="s">
        <v>296</v>
      </c>
      <c r="J98" s="14" t="s">
        <v>460</v>
      </c>
      <c r="K98" s="7">
        <v>400000000</v>
      </c>
      <c r="L98" s="7">
        <v>400000000</v>
      </c>
      <c r="M98" s="7">
        <v>0</v>
      </c>
      <c r="N98" s="16"/>
      <c r="O98" s="16"/>
      <c r="P98" s="46" t="s">
        <v>297</v>
      </c>
      <c r="Q98" s="13" t="s">
        <v>298</v>
      </c>
      <c r="R98" s="13" t="s">
        <v>299</v>
      </c>
      <c r="S98" s="19" t="s">
        <v>300</v>
      </c>
      <c r="T98" s="33">
        <v>0</v>
      </c>
      <c r="U98" s="13" t="s">
        <v>301</v>
      </c>
      <c r="V98" s="45">
        <v>5</v>
      </c>
      <c r="W98" s="33">
        <v>2</v>
      </c>
      <c r="X98" s="33">
        <v>1</v>
      </c>
      <c r="Y98" s="33">
        <v>1</v>
      </c>
      <c r="Z98" s="33">
        <v>1</v>
      </c>
      <c r="AA98" s="11">
        <v>2</v>
      </c>
      <c r="AB98" s="11">
        <v>2</v>
      </c>
      <c r="AC98" s="11">
        <f t="shared" si="19"/>
        <v>3</v>
      </c>
      <c r="AD98" s="7">
        <f t="shared" ref="AD98" si="20">+K98</f>
        <v>400000000</v>
      </c>
      <c r="AE98" s="9">
        <v>1</v>
      </c>
      <c r="AF98" s="9">
        <f>+AC98/V98</f>
        <v>0.6</v>
      </c>
      <c r="AG98" s="9"/>
      <c r="AH98" s="13" t="s">
        <v>41</v>
      </c>
      <c r="AI98" s="13" t="s">
        <v>42</v>
      </c>
      <c r="AJ98" s="13" t="s">
        <v>71</v>
      </c>
      <c r="AK98" s="8">
        <f>+K98</f>
        <v>400000000</v>
      </c>
      <c r="AL98" s="8">
        <f>+L98</f>
        <v>400000000</v>
      </c>
      <c r="AM98" s="115">
        <f>+AL98/AK98</f>
        <v>1</v>
      </c>
      <c r="AN98" s="13" t="s">
        <v>79</v>
      </c>
      <c r="AO98" s="13" t="s">
        <v>80</v>
      </c>
      <c r="AP98" s="13" t="s">
        <v>224</v>
      </c>
      <c r="AQ98" s="13" t="s">
        <v>117</v>
      </c>
      <c r="AR98" s="33"/>
    </row>
    <row r="99" spans="1:50" ht="48" customHeight="1">
      <c r="A99" s="158"/>
      <c r="B99" s="165"/>
      <c r="C99" s="13"/>
      <c r="D99" s="13"/>
      <c r="E99" s="13"/>
      <c r="F99" s="13"/>
      <c r="G99" s="30"/>
      <c r="H99" s="13"/>
      <c r="I99" s="14"/>
      <c r="J99" s="14"/>
      <c r="K99" s="7"/>
      <c r="L99" s="7"/>
      <c r="M99" s="7"/>
      <c r="N99" s="16"/>
      <c r="O99" s="16"/>
      <c r="P99" s="46"/>
      <c r="Q99" s="13"/>
      <c r="R99" s="13"/>
      <c r="S99" s="19"/>
      <c r="T99" s="33"/>
      <c r="U99" s="13"/>
      <c r="V99" s="45"/>
      <c r="W99" s="33"/>
      <c r="X99" s="33"/>
      <c r="Y99" s="33"/>
      <c r="Z99" s="33"/>
      <c r="AA99" s="11"/>
      <c r="AB99" s="11"/>
      <c r="AC99" s="11"/>
      <c r="AD99" s="7"/>
      <c r="AE99" s="7"/>
      <c r="AF99" s="7"/>
      <c r="AG99" s="9"/>
      <c r="AH99" s="13"/>
      <c r="AI99" s="13"/>
      <c r="AJ99" s="13"/>
      <c r="AK99" s="8"/>
      <c r="AL99" s="8"/>
      <c r="AM99" s="8"/>
      <c r="AN99" s="13"/>
      <c r="AO99" s="13"/>
      <c r="AP99" s="13"/>
      <c r="AQ99" s="13"/>
      <c r="AR99" s="33"/>
    </row>
    <row r="100" spans="1:50" ht="66.75" customHeight="1">
      <c r="A100" s="158"/>
      <c r="B100" s="156" t="s">
        <v>293</v>
      </c>
      <c r="C100" s="156"/>
      <c r="D100" s="156"/>
      <c r="E100" s="156"/>
      <c r="F100" s="156"/>
      <c r="G100" s="156"/>
      <c r="H100" s="156"/>
      <c r="I100" s="156"/>
      <c r="J100" s="156"/>
      <c r="K100" s="156"/>
      <c r="L100" s="156"/>
      <c r="M100" s="156"/>
      <c r="N100" s="156"/>
      <c r="O100" s="156"/>
      <c r="P100" s="156"/>
      <c r="Q100" s="156"/>
      <c r="R100" s="156"/>
      <c r="S100" s="156"/>
      <c r="T100" s="156"/>
      <c r="U100" s="156"/>
      <c r="V100" s="156"/>
      <c r="W100" s="156"/>
      <c r="X100" s="156"/>
      <c r="Y100" s="156"/>
      <c r="Z100" s="156"/>
      <c r="AA100" s="156"/>
      <c r="AB100" s="156"/>
      <c r="AC100" s="157"/>
      <c r="AD100" s="7"/>
      <c r="AE100" s="57">
        <v>1</v>
      </c>
      <c r="AF100" s="100">
        <f>+AF98</f>
        <v>0.6</v>
      </c>
      <c r="AG100" s="9"/>
      <c r="AH100" s="13"/>
      <c r="AI100" s="13"/>
      <c r="AJ100" s="13"/>
      <c r="AK100" s="8"/>
      <c r="AL100" s="8"/>
      <c r="AM100" s="8"/>
      <c r="AN100" s="13"/>
      <c r="AO100" s="13"/>
      <c r="AP100" s="13"/>
      <c r="AQ100" s="13"/>
      <c r="AR100" s="33"/>
    </row>
    <row r="101" spans="1:50" ht="93" customHeight="1">
      <c r="A101" s="158"/>
      <c r="B101" s="163" t="s">
        <v>302</v>
      </c>
      <c r="C101" s="13"/>
      <c r="D101" s="13"/>
      <c r="E101" s="13"/>
      <c r="F101" s="166" t="s">
        <v>303</v>
      </c>
      <c r="G101" s="13" t="s">
        <v>38</v>
      </c>
      <c r="H101" s="13" t="s">
        <v>304</v>
      </c>
      <c r="I101" s="13" t="s">
        <v>38</v>
      </c>
      <c r="J101" s="13" t="s">
        <v>38</v>
      </c>
      <c r="K101" s="13" t="s">
        <v>38</v>
      </c>
      <c r="L101" s="13" t="s">
        <v>38</v>
      </c>
      <c r="M101" s="13" t="s">
        <v>38</v>
      </c>
      <c r="N101" s="13" t="s">
        <v>38</v>
      </c>
      <c r="O101" s="13" t="s">
        <v>38</v>
      </c>
      <c r="P101" s="13" t="s">
        <v>38</v>
      </c>
      <c r="Q101" s="13" t="s">
        <v>38</v>
      </c>
      <c r="R101" s="13" t="s">
        <v>38</v>
      </c>
      <c r="S101" s="13" t="s">
        <v>38</v>
      </c>
      <c r="T101" s="33">
        <v>0</v>
      </c>
      <c r="U101" s="13" t="s">
        <v>305</v>
      </c>
      <c r="V101" s="45">
        <v>50</v>
      </c>
      <c r="W101" s="33">
        <v>20</v>
      </c>
      <c r="X101" s="33">
        <v>10</v>
      </c>
      <c r="Y101" s="33">
        <v>10</v>
      </c>
      <c r="Z101" s="33">
        <v>10</v>
      </c>
      <c r="AA101" s="13" t="s">
        <v>38</v>
      </c>
      <c r="AB101" s="13">
        <v>0</v>
      </c>
      <c r="AC101" s="13">
        <f t="shared" si="19"/>
        <v>30</v>
      </c>
      <c r="AD101" s="13" t="s">
        <v>38</v>
      </c>
      <c r="AE101" s="13"/>
      <c r="AF101" s="9">
        <f>+AC101/V101</f>
        <v>0.6</v>
      </c>
      <c r="AG101" s="31">
        <v>0</v>
      </c>
      <c r="AH101" s="13" t="s">
        <v>129</v>
      </c>
      <c r="AI101" s="13" t="s">
        <v>306</v>
      </c>
      <c r="AJ101" s="13" t="s">
        <v>38</v>
      </c>
      <c r="AK101" s="13" t="s">
        <v>38</v>
      </c>
      <c r="AL101" s="13"/>
      <c r="AM101" s="13"/>
      <c r="AN101" s="13" t="s">
        <v>38</v>
      </c>
      <c r="AO101" s="13" t="s">
        <v>38</v>
      </c>
      <c r="AP101" s="13" t="s">
        <v>38</v>
      </c>
      <c r="AQ101" s="13" t="s">
        <v>43</v>
      </c>
      <c r="AR101" s="33"/>
    </row>
    <row r="102" spans="1:50" ht="114" customHeight="1">
      <c r="A102" s="158"/>
      <c r="B102" s="164"/>
      <c r="C102" s="13"/>
      <c r="D102" s="13"/>
      <c r="E102" s="13"/>
      <c r="F102" s="166"/>
      <c r="G102" s="13" t="s">
        <v>38</v>
      </c>
      <c r="H102" s="13" t="s">
        <v>307</v>
      </c>
      <c r="I102" s="13" t="s">
        <v>38</v>
      </c>
      <c r="J102" s="13" t="s">
        <v>38</v>
      </c>
      <c r="K102" s="13" t="s">
        <v>38</v>
      </c>
      <c r="L102" s="13" t="s">
        <v>38</v>
      </c>
      <c r="M102" s="13" t="s">
        <v>38</v>
      </c>
      <c r="N102" s="13" t="s">
        <v>38</v>
      </c>
      <c r="O102" s="13" t="s">
        <v>38</v>
      </c>
      <c r="P102" s="13" t="s">
        <v>38</v>
      </c>
      <c r="Q102" s="13" t="s">
        <v>38</v>
      </c>
      <c r="R102" s="13" t="s">
        <v>38</v>
      </c>
      <c r="S102" s="13" t="s">
        <v>38</v>
      </c>
      <c r="T102" s="33">
        <v>0</v>
      </c>
      <c r="U102" s="13" t="s">
        <v>308</v>
      </c>
      <c r="V102" s="45">
        <v>4</v>
      </c>
      <c r="W102" s="33">
        <v>1</v>
      </c>
      <c r="X102" s="33">
        <v>1</v>
      </c>
      <c r="Y102" s="33">
        <v>1</v>
      </c>
      <c r="Z102" s="33">
        <v>1</v>
      </c>
      <c r="AA102" s="13" t="s">
        <v>38</v>
      </c>
      <c r="AB102" s="13">
        <v>0</v>
      </c>
      <c r="AC102" s="13">
        <f t="shared" si="19"/>
        <v>2</v>
      </c>
      <c r="AD102" s="13" t="s">
        <v>38</v>
      </c>
      <c r="AE102" s="13"/>
      <c r="AF102" s="9">
        <f>+AC102/V102</f>
        <v>0.5</v>
      </c>
      <c r="AG102" s="31">
        <v>0</v>
      </c>
      <c r="AH102" s="13" t="s">
        <v>129</v>
      </c>
      <c r="AI102" s="13" t="s">
        <v>306</v>
      </c>
      <c r="AJ102" s="13" t="s">
        <v>38</v>
      </c>
      <c r="AK102" s="13" t="s">
        <v>38</v>
      </c>
      <c r="AL102" s="13"/>
      <c r="AM102" s="13"/>
      <c r="AN102" s="13" t="s">
        <v>38</v>
      </c>
      <c r="AO102" s="13" t="s">
        <v>38</v>
      </c>
      <c r="AP102" s="13" t="s">
        <v>38</v>
      </c>
      <c r="AQ102" s="13" t="s">
        <v>43</v>
      </c>
      <c r="AR102" s="33"/>
    </row>
    <row r="103" spans="1:50" ht="56.25" customHeight="1">
      <c r="A103" s="158"/>
      <c r="B103" s="164"/>
      <c r="C103" s="13"/>
      <c r="D103" s="13"/>
      <c r="E103" s="13"/>
      <c r="F103" s="153" t="s">
        <v>303</v>
      </c>
      <c r="G103" s="154"/>
      <c r="H103" s="154"/>
      <c r="I103" s="154"/>
      <c r="J103" s="154"/>
      <c r="K103" s="154"/>
      <c r="L103" s="154"/>
      <c r="M103" s="154"/>
      <c r="N103" s="154"/>
      <c r="O103" s="154"/>
      <c r="P103" s="154"/>
      <c r="Q103" s="154"/>
      <c r="R103" s="154"/>
      <c r="S103" s="154"/>
      <c r="T103" s="154"/>
      <c r="U103" s="154"/>
      <c r="V103" s="154"/>
      <c r="W103" s="154"/>
      <c r="X103" s="154"/>
      <c r="Y103" s="154"/>
      <c r="Z103" s="154"/>
      <c r="AA103" s="154"/>
      <c r="AB103" s="154"/>
      <c r="AC103" s="155"/>
      <c r="AD103" s="13"/>
      <c r="AE103" s="13"/>
      <c r="AF103" s="82">
        <f>AVERAGE(AF101:AF102)</f>
        <v>0.55000000000000004</v>
      </c>
      <c r="AG103" s="31"/>
      <c r="AH103" s="13"/>
      <c r="AI103" s="13"/>
      <c r="AJ103" s="13"/>
      <c r="AK103" s="13"/>
      <c r="AL103" s="13"/>
      <c r="AM103" s="13"/>
      <c r="AN103" s="13"/>
      <c r="AO103" s="13"/>
      <c r="AP103" s="13"/>
      <c r="AQ103" s="13"/>
      <c r="AR103" s="33"/>
    </row>
    <row r="104" spans="1:50" ht="108" customHeight="1">
      <c r="A104" s="158"/>
      <c r="B104" s="164"/>
      <c r="C104" s="13"/>
      <c r="D104" s="13"/>
      <c r="E104" s="13"/>
      <c r="F104" s="166" t="s">
        <v>309</v>
      </c>
      <c r="G104" s="13" t="s">
        <v>38</v>
      </c>
      <c r="H104" s="13" t="s">
        <v>310</v>
      </c>
      <c r="I104" s="13" t="s">
        <v>38</v>
      </c>
      <c r="J104" s="13" t="s">
        <v>38</v>
      </c>
      <c r="K104" s="13" t="s">
        <v>38</v>
      </c>
      <c r="L104" s="13" t="s">
        <v>38</v>
      </c>
      <c r="M104" s="13" t="s">
        <v>38</v>
      </c>
      <c r="N104" s="13" t="s">
        <v>38</v>
      </c>
      <c r="O104" s="13" t="s">
        <v>38</v>
      </c>
      <c r="P104" s="13" t="s">
        <v>38</v>
      </c>
      <c r="Q104" s="13" t="s">
        <v>38</v>
      </c>
      <c r="R104" s="13" t="s">
        <v>38</v>
      </c>
      <c r="S104" s="13" t="s">
        <v>38</v>
      </c>
      <c r="T104" s="33">
        <v>0</v>
      </c>
      <c r="U104" s="13" t="s">
        <v>311</v>
      </c>
      <c r="V104" s="45">
        <v>100</v>
      </c>
      <c r="W104" s="33">
        <v>25</v>
      </c>
      <c r="X104" s="33">
        <v>25</v>
      </c>
      <c r="Y104" s="33">
        <v>25</v>
      </c>
      <c r="Z104" s="33">
        <v>25</v>
      </c>
      <c r="AA104" s="13" t="s">
        <v>38</v>
      </c>
      <c r="AB104" s="13">
        <v>0</v>
      </c>
      <c r="AC104" s="13">
        <f t="shared" si="19"/>
        <v>50</v>
      </c>
      <c r="AD104" s="13" t="s">
        <v>38</v>
      </c>
      <c r="AE104" s="13"/>
      <c r="AF104" s="31">
        <v>0.5</v>
      </c>
      <c r="AG104" s="31">
        <v>0</v>
      </c>
      <c r="AH104" s="13" t="s">
        <v>129</v>
      </c>
      <c r="AI104" s="13" t="s">
        <v>306</v>
      </c>
      <c r="AJ104" s="13" t="s">
        <v>38</v>
      </c>
      <c r="AK104" s="13" t="s">
        <v>38</v>
      </c>
      <c r="AL104" s="13"/>
      <c r="AM104" s="13"/>
      <c r="AN104" s="13" t="s">
        <v>38</v>
      </c>
      <c r="AO104" s="13" t="s">
        <v>38</v>
      </c>
      <c r="AP104" s="13" t="s">
        <v>38</v>
      </c>
      <c r="AQ104" s="13" t="s">
        <v>43</v>
      </c>
      <c r="AR104" s="33"/>
    </row>
    <row r="105" spans="1:50" ht="136.5" customHeight="1">
      <c r="A105" s="158"/>
      <c r="B105" s="164"/>
      <c r="C105" s="13"/>
      <c r="D105" s="13"/>
      <c r="E105" s="13"/>
      <c r="F105" s="166"/>
      <c r="G105" s="13" t="s">
        <v>38</v>
      </c>
      <c r="H105" s="13" t="s">
        <v>312</v>
      </c>
      <c r="I105" s="13" t="s">
        <v>38</v>
      </c>
      <c r="J105" s="13" t="s">
        <v>38</v>
      </c>
      <c r="K105" s="13" t="s">
        <v>38</v>
      </c>
      <c r="L105" s="13" t="s">
        <v>38</v>
      </c>
      <c r="M105" s="13" t="s">
        <v>38</v>
      </c>
      <c r="N105" s="13" t="s">
        <v>38</v>
      </c>
      <c r="O105" s="13" t="s">
        <v>38</v>
      </c>
      <c r="P105" s="13" t="s">
        <v>38</v>
      </c>
      <c r="Q105" s="13" t="s">
        <v>38</v>
      </c>
      <c r="R105" s="13" t="s">
        <v>38</v>
      </c>
      <c r="S105" s="13" t="s">
        <v>38</v>
      </c>
      <c r="T105" s="33">
        <v>17</v>
      </c>
      <c r="U105" s="13" t="s">
        <v>313</v>
      </c>
      <c r="V105" s="45">
        <v>10</v>
      </c>
      <c r="W105" s="33">
        <v>3</v>
      </c>
      <c r="X105" s="33">
        <v>3</v>
      </c>
      <c r="Y105" s="33">
        <v>2</v>
      </c>
      <c r="Z105" s="33">
        <v>2</v>
      </c>
      <c r="AA105" s="13" t="s">
        <v>38</v>
      </c>
      <c r="AB105" s="13">
        <v>0</v>
      </c>
      <c r="AC105" s="13">
        <f t="shared" si="19"/>
        <v>6</v>
      </c>
      <c r="AD105" s="13" t="s">
        <v>38</v>
      </c>
      <c r="AE105" s="13"/>
      <c r="AF105" s="31">
        <v>0.6</v>
      </c>
      <c r="AG105" s="31">
        <v>0</v>
      </c>
      <c r="AH105" s="13" t="s">
        <v>129</v>
      </c>
      <c r="AI105" s="13" t="s">
        <v>306</v>
      </c>
      <c r="AJ105" s="13" t="s">
        <v>38</v>
      </c>
      <c r="AK105" s="13" t="s">
        <v>38</v>
      </c>
      <c r="AL105" s="13"/>
      <c r="AM105" s="13"/>
      <c r="AN105" s="13" t="s">
        <v>38</v>
      </c>
      <c r="AO105" s="13" t="s">
        <v>38</v>
      </c>
      <c r="AP105" s="13" t="s">
        <v>38</v>
      </c>
      <c r="AQ105" s="13" t="s">
        <v>43</v>
      </c>
      <c r="AR105" s="33"/>
    </row>
    <row r="106" spans="1:50" ht="57.75" customHeight="1">
      <c r="A106" s="158"/>
      <c r="B106" s="164"/>
      <c r="C106" s="13"/>
      <c r="D106" s="13"/>
      <c r="E106" s="13"/>
      <c r="F106" s="153" t="s">
        <v>309</v>
      </c>
      <c r="G106" s="154"/>
      <c r="H106" s="154"/>
      <c r="I106" s="154"/>
      <c r="J106" s="154"/>
      <c r="K106" s="154"/>
      <c r="L106" s="154"/>
      <c r="M106" s="154"/>
      <c r="N106" s="154"/>
      <c r="O106" s="154"/>
      <c r="P106" s="154"/>
      <c r="Q106" s="154"/>
      <c r="R106" s="154"/>
      <c r="S106" s="154"/>
      <c r="T106" s="154"/>
      <c r="U106" s="154"/>
      <c r="V106" s="154"/>
      <c r="W106" s="154"/>
      <c r="X106" s="154"/>
      <c r="Y106" s="154"/>
      <c r="Z106" s="154"/>
      <c r="AA106" s="154"/>
      <c r="AB106" s="154"/>
      <c r="AC106" s="155"/>
      <c r="AD106" s="13"/>
      <c r="AE106" s="104"/>
      <c r="AF106" s="93">
        <f>AVERAGE(AF104:AF105)</f>
        <v>0.55000000000000004</v>
      </c>
      <c r="AG106" s="31"/>
      <c r="AH106" s="13"/>
      <c r="AI106" s="13"/>
      <c r="AJ106" s="13"/>
      <c r="AK106" s="13"/>
      <c r="AL106" s="13"/>
      <c r="AM106" s="13"/>
      <c r="AN106" s="13"/>
      <c r="AO106" s="13"/>
      <c r="AP106" s="13"/>
      <c r="AQ106" s="13"/>
      <c r="AR106" s="33"/>
    </row>
    <row r="107" spans="1:50" ht="83.25" customHeight="1">
      <c r="A107" s="158"/>
      <c r="B107" s="164"/>
      <c r="C107" s="13"/>
      <c r="D107" s="13"/>
      <c r="E107" s="13"/>
      <c r="F107" s="166" t="s">
        <v>314</v>
      </c>
      <c r="G107" s="13" t="s">
        <v>38</v>
      </c>
      <c r="H107" s="13" t="s">
        <v>315</v>
      </c>
      <c r="I107" s="13" t="s">
        <v>38</v>
      </c>
      <c r="J107" s="13" t="s">
        <v>38</v>
      </c>
      <c r="K107" s="13" t="s">
        <v>38</v>
      </c>
      <c r="L107" s="13" t="s">
        <v>38</v>
      </c>
      <c r="M107" s="13" t="s">
        <v>38</v>
      </c>
      <c r="N107" s="13" t="s">
        <v>38</v>
      </c>
      <c r="O107" s="13" t="s">
        <v>38</v>
      </c>
      <c r="P107" s="13" t="s">
        <v>38</v>
      </c>
      <c r="Q107" s="13" t="s">
        <v>38</v>
      </c>
      <c r="R107" s="13" t="s">
        <v>38</v>
      </c>
      <c r="S107" s="13" t="s">
        <v>38</v>
      </c>
      <c r="T107" s="33">
        <v>0</v>
      </c>
      <c r="U107" s="13" t="s">
        <v>316</v>
      </c>
      <c r="V107" s="45">
        <v>10</v>
      </c>
      <c r="W107" s="33">
        <v>3</v>
      </c>
      <c r="X107" s="33">
        <v>3</v>
      </c>
      <c r="Y107" s="33">
        <v>2</v>
      </c>
      <c r="Z107" s="33">
        <v>2</v>
      </c>
      <c r="AA107" s="13" t="s">
        <v>38</v>
      </c>
      <c r="AB107" s="13">
        <v>0</v>
      </c>
      <c r="AC107" s="13">
        <f t="shared" si="19"/>
        <v>6</v>
      </c>
      <c r="AD107" s="13" t="s">
        <v>38</v>
      </c>
      <c r="AE107" s="13"/>
      <c r="AF107" s="31">
        <v>0.6</v>
      </c>
      <c r="AG107" s="31">
        <v>0</v>
      </c>
      <c r="AH107" s="13" t="s">
        <v>129</v>
      </c>
      <c r="AI107" s="13" t="s">
        <v>306</v>
      </c>
      <c r="AJ107" s="13" t="s">
        <v>38</v>
      </c>
      <c r="AK107" s="13" t="s">
        <v>38</v>
      </c>
      <c r="AL107" s="13"/>
      <c r="AM107" s="13"/>
      <c r="AN107" s="13" t="s">
        <v>38</v>
      </c>
      <c r="AO107" s="13" t="s">
        <v>38</v>
      </c>
      <c r="AP107" s="13" t="s">
        <v>87</v>
      </c>
      <c r="AQ107" s="13" t="s">
        <v>89</v>
      </c>
      <c r="AR107" s="33"/>
    </row>
    <row r="108" spans="1:50" ht="89.25" customHeight="1">
      <c r="A108" s="158"/>
      <c r="B108" s="164"/>
      <c r="C108" s="13"/>
      <c r="D108" s="13"/>
      <c r="E108" s="13"/>
      <c r="F108" s="166"/>
      <c r="G108" s="13" t="s">
        <v>38</v>
      </c>
      <c r="H108" s="13" t="s">
        <v>317</v>
      </c>
      <c r="I108" s="13" t="s">
        <v>38</v>
      </c>
      <c r="J108" s="13" t="s">
        <v>38</v>
      </c>
      <c r="K108" s="13" t="s">
        <v>38</v>
      </c>
      <c r="L108" s="13" t="s">
        <v>38</v>
      </c>
      <c r="M108" s="13" t="s">
        <v>38</v>
      </c>
      <c r="N108" s="13" t="s">
        <v>38</v>
      </c>
      <c r="O108" s="13" t="s">
        <v>38</v>
      </c>
      <c r="P108" s="13" t="s">
        <v>38</v>
      </c>
      <c r="Q108" s="13" t="s">
        <v>38</v>
      </c>
      <c r="R108" s="13" t="s">
        <v>38</v>
      </c>
      <c r="S108" s="13" t="s">
        <v>38</v>
      </c>
      <c r="T108" s="33">
        <v>0</v>
      </c>
      <c r="U108" s="13" t="s">
        <v>318</v>
      </c>
      <c r="V108" s="45">
        <v>1</v>
      </c>
      <c r="W108" s="33">
        <v>1</v>
      </c>
      <c r="X108" s="13" t="s">
        <v>38</v>
      </c>
      <c r="Y108" s="33"/>
      <c r="Z108" s="33"/>
      <c r="AA108" s="13" t="s">
        <v>38</v>
      </c>
      <c r="AB108" s="13" t="s">
        <v>38</v>
      </c>
      <c r="AC108" s="13"/>
      <c r="AD108" s="13" t="s">
        <v>38</v>
      </c>
      <c r="AE108" s="13"/>
      <c r="AF108" s="13"/>
      <c r="AG108" s="13" t="s">
        <v>38</v>
      </c>
      <c r="AH108" s="13" t="s">
        <v>129</v>
      </c>
      <c r="AI108" s="13" t="s">
        <v>306</v>
      </c>
      <c r="AJ108" s="13" t="s">
        <v>38</v>
      </c>
      <c r="AK108" s="13" t="s">
        <v>38</v>
      </c>
      <c r="AL108" s="13"/>
      <c r="AM108" s="13"/>
      <c r="AN108" s="13" t="s">
        <v>38</v>
      </c>
      <c r="AO108" s="13" t="s">
        <v>38</v>
      </c>
      <c r="AP108" s="13" t="s">
        <v>87</v>
      </c>
      <c r="AQ108" s="13" t="s">
        <v>89</v>
      </c>
      <c r="AR108" s="33"/>
    </row>
    <row r="109" spans="1:50" ht="58.5" customHeight="1">
      <c r="A109" s="158"/>
      <c r="B109" s="165"/>
      <c r="C109" s="13"/>
      <c r="D109" s="13"/>
      <c r="E109" s="13"/>
      <c r="F109" s="153" t="s">
        <v>314</v>
      </c>
      <c r="G109" s="154"/>
      <c r="H109" s="154"/>
      <c r="I109" s="154"/>
      <c r="J109" s="154"/>
      <c r="K109" s="154"/>
      <c r="L109" s="154"/>
      <c r="M109" s="154"/>
      <c r="N109" s="154"/>
      <c r="O109" s="154"/>
      <c r="P109" s="154"/>
      <c r="Q109" s="154"/>
      <c r="R109" s="154"/>
      <c r="S109" s="154"/>
      <c r="T109" s="154"/>
      <c r="U109" s="154"/>
      <c r="V109" s="154"/>
      <c r="W109" s="154"/>
      <c r="X109" s="154"/>
      <c r="Y109" s="154"/>
      <c r="Z109" s="154"/>
      <c r="AA109" s="154"/>
      <c r="AB109" s="154"/>
      <c r="AC109" s="155"/>
      <c r="AD109" s="13"/>
      <c r="AE109" s="13"/>
      <c r="AF109" s="105">
        <f>+AF107</f>
        <v>0.6</v>
      </c>
      <c r="AG109" s="13"/>
      <c r="AH109" s="13"/>
      <c r="AI109" s="13"/>
      <c r="AJ109" s="13"/>
      <c r="AK109" s="13"/>
      <c r="AL109" s="13"/>
      <c r="AM109" s="13"/>
      <c r="AN109" s="13"/>
      <c r="AO109" s="13"/>
      <c r="AP109" s="13"/>
      <c r="AQ109" s="13"/>
      <c r="AR109" s="33"/>
    </row>
    <row r="110" spans="1:50" ht="62.25" customHeight="1">
      <c r="A110" s="158"/>
      <c r="B110" s="156" t="s">
        <v>302</v>
      </c>
      <c r="C110" s="156"/>
      <c r="D110" s="156"/>
      <c r="E110" s="156"/>
      <c r="F110" s="156"/>
      <c r="G110" s="156"/>
      <c r="H110" s="156"/>
      <c r="I110" s="156"/>
      <c r="J110" s="156"/>
      <c r="K110" s="156"/>
      <c r="L110" s="156"/>
      <c r="M110" s="156"/>
      <c r="N110" s="156"/>
      <c r="O110" s="156"/>
      <c r="P110" s="156"/>
      <c r="Q110" s="156"/>
      <c r="R110" s="156"/>
      <c r="S110" s="156"/>
      <c r="T110" s="156"/>
      <c r="U110" s="156"/>
      <c r="V110" s="156"/>
      <c r="W110" s="156"/>
      <c r="X110" s="156"/>
      <c r="Y110" s="156"/>
      <c r="Z110" s="156"/>
      <c r="AA110" s="156"/>
      <c r="AB110" s="156"/>
      <c r="AC110" s="157"/>
      <c r="AD110" s="13"/>
      <c r="AE110" s="13"/>
      <c r="AF110" s="78">
        <f>+(AF109+AF106+AF103)/3</f>
        <v>0.56666666666666665</v>
      </c>
      <c r="AG110" s="13"/>
      <c r="AH110" s="13"/>
      <c r="AI110" s="13"/>
      <c r="AJ110" s="13"/>
      <c r="AK110" s="13"/>
      <c r="AL110" s="13"/>
      <c r="AM110" s="13"/>
      <c r="AN110" s="13"/>
      <c r="AO110" s="13"/>
      <c r="AP110" s="13"/>
      <c r="AQ110" s="13"/>
      <c r="AR110" s="33"/>
    </row>
    <row r="111" spans="1:50" ht="166.5" customHeight="1">
      <c r="A111" s="158"/>
      <c r="B111" s="163" t="s">
        <v>319</v>
      </c>
      <c r="C111" s="13"/>
      <c r="D111" s="13"/>
      <c r="E111" s="13"/>
      <c r="F111" s="13" t="s">
        <v>320</v>
      </c>
      <c r="G111" s="13" t="s">
        <v>38</v>
      </c>
      <c r="H111" s="13" t="s">
        <v>321</v>
      </c>
      <c r="I111" s="13" t="s">
        <v>38</v>
      </c>
      <c r="J111" s="13" t="s">
        <v>38</v>
      </c>
      <c r="K111" s="13" t="s">
        <v>38</v>
      </c>
      <c r="L111" s="13" t="s">
        <v>38</v>
      </c>
      <c r="M111" s="13" t="s">
        <v>38</v>
      </c>
      <c r="N111" s="13" t="s">
        <v>38</v>
      </c>
      <c r="O111" s="13" t="s">
        <v>38</v>
      </c>
      <c r="P111" s="13" t="s">
        <v>38</v>
      </c>
      <c r="Q111" s="13" t="s">
        <v>38</v>
      </c>
      <c r="R111" s="13" t="s">
        <v>38</v>
      </c>
      <c r="S111" s="13" t="s">
        <v>38</v>
      </c>
      <c r="T111" s="33">
        <v>0</v>
      </c>
      <c r="U111" s="13" t="s">
        <v>322</v>
      </c>
      <c r="V111" s="45">
        <v>200</v>
      </c>
      <c r="W111" s="33">
        <v>50</v>
      </c>
      <c r="X111" s="33">
        <v>50</v>
      </c>
      <c r="Y111" s="33">
        <v>50</v>
      </c>
      <c r="Z111" s="33">
        <v>50</v>
      </c>
      <c r="AA111" s="13" t="s">
        <v>38</v>
      </c>
      <c r="AB111" s="13">
        <v>0</v>
      </c>
      <c r="AC111" s="13">
        <f t="shared" si="19"/>
        <v>100</v>
      </c>
      <c r="AD111" s="13" t="s">
        <v>38</v>
      </c>
      <c r="AE111" s="13"/>
      <c r="AF111" s="106">
        <v>0.5</v>
      </c>
      <c r="AG111" s="31">
        <v>0</v>
      </c>
      <c r="AH111" s="13" t="s">
        <v>129</v>
      </c>
      <c r="AI111" s="13" t="s">
        <v>129</v>
      </c>
      <c r="AJ111" s="13" t="s">
        <v>38</v>
      </c>
      <c r="AK111" s="13" t="s">
        <v>38</v>
      </c>
      <c r="AL111" s="13"/>
      <c r="AM111" s="13"/>
      <c r="AN111" s="13" t="s">
        <v>38</v>
      </c>
      <c r="AO111" s="13" t="s">
        <v>38</v>
      </c>
      <c r="AP111" s="13" t="s">
        <v>87</v>
      </c>
      <c r="AQ111" s="13" t="s">
        <v>89</v>
      </c>
      <c r="AR111" s="33"/>
    </row>
    <row r="112" spans="1:50" ht="166.5" customHeight="1">
      <c r="A112" s="158"/>
      <c r="B112" s="164"/>
      <c r="C112" s="13"/>
      <c r="D112" s="13"/>
      <c r="E112" s="13"/>
      <c r="F112" s="166" t="s">
        <v>323</v>
      </c>
      <c r="G112" s="13" t="s">
        <v>38</v>
      </c>
      <c r="H112" s="13" t="s">
        <v>324</v>
      </c>
      <c r="I112" s="13" t="s">
        <v>38</v>
      </c>
      <c r="J112" s="13" t="s">
        <v>38</v>
      </c>
      <c r="K112" s="13" t="s">
        <v>38</v>
      </c>
      <c r="L112" s="13" t="s">
        <v>38</v>
      </c>
      <c r="M112" s="13" t="s">
        <v>38</v>
      </c>
      <c r="N112" s="13" t="s">
        <v>38</v>
      </c>
      <c r="O112" s="13" t="s">
        <v>38</v>
      </c>
      <c r="P112" s="13" t="s">
        <v>38</v>
      </c>
      <c r="Q112" s="13" t="s">
        <v>38</v>
      </c>
      <c r="R112" s="13" t="s">
        <v>38</v>
      </c>
      <c r="S112" s="13" t="s">
        <v>38</v>
      </c>
      <c r="T112" s="33">
        <v>4</v>
      </c>
      <c r="U112" s="13" t="s">
        <v>325</v>
      </c>
      <c r="V112" s="45">
        <v>4</v>
      </c>
      <c r="W112" s="33">
        <v>1</v>
      </c>
      <c r="X112" s="33">
        <v>1</v>
      </c>
      <c r="Y112" s="33">
        <v>1</v>
      </c>
      <c r="Z112" s="33">
        <v>1</v>
      </c>
      <c r="AA112" s="13" t="s">
        <v>38</v>
      </c>
      <c r="AB112" s="13">
        <v>0</v>
      </c>
      <c r="AC112" s="13">
        <f t="shared" si="19"/>
        <v>2</v>
      </c>
      <c r="AD112" s="13" t="s">
        <v>38</v>
      </c>
      <c r="AE112" s="13"/>
      <c r="AF112" s="9">
        <f>+AC111/V111</f>
        <v>0.5</v>
      </c>
      <c r="AG112" s="31">
        <v>0</v>
      </c>
      <c r="AH112" s="13" t="s">
        <v>129</v>
      </c>
      <c r="AI112" s="13" t="s">
        <v>326</v>
      </c>
      <c r="AJ112" s="13" t="s">
        <v>38</v>
      </c>
      <c r="AK112" s="13" t="s">
        <v>38</v>
      </c>
      <c r="AL112" s="13"/>
      <c r="AM112" s="13"/>
      <c r="AN112" s="13" t="s">
        <v>38</v>
      </c>
      <c r="AO112" s="13" t="s">
        <v>38</v>
      </c>
      <c r="AP112" s="13" t="s">
        <v>87</v>
      </c>
      <c r="AQ112" s="13" t="s">
        <v>89</v>
      </c>
      <c r="AR112" s="33"/>
    </row>
    <row r="113" spans="1:44" ht="121.5" customHeight="1">
      <c r="A113" s="158"/>
      <c r="B113" s="164"/>
      <c r="C113" s="13"/>
      <c r="D113" s="13"/>
      <c r="E113" s="13"/>
      <c r="F113" s="166"/>
      <c r="G113" s="13" t="s">
        <v>38</v>
      </c>
      <c r="H113" s="13" t="s">
        <v>327</v>
      </c>
      <c r="I113" s="13" t="s">
        <v>38</v>
      </c>
      <c r="J113" s="13" t="s">
        <v>38</v>
      </c>
      <c r="K113" s="13" t="s">
        <v>38</v>
      </c>
      <c r="L113" s="13" t="s">
        <v>38</v>
      </c>
      <c r="M113" s="13" t="s">
        <v>38</v>
      </c>
      <c r="N113" s="13" t="s">
        <v>38</v>
      </c>
      <c r="O113" s="13" t="s">
        <v>38</v>
      </c>
      <c r="P113" s="13" t="s">
        <v>38</v>
      </c>
      <c r="Q113" s="13" t="s">
        <v>38</v>
      </c>
      <c r="R113" s="13" t="s">
        <v>38</v>
      </c>
      <c r="S113" s="13" t="s">
        <v>38</v>
      </c>
      <c r="T113" s="33">
        <v>110</v>
      </c>
      <c r="U113" s="13" t="s">
        <v>328</v>
      </c>
      <c r="V113" s="45">
        <v>130</v>
      </c>
      <c r="W113" s="33">
        <v>40</v>
      </c>
      <c r="X113" s="33">
        <v>30</v>
      </c>
      <c r="Y113" s="33">
        <v>30</v>
      </c>
      <c r="Z113" s="33">
        <v>30</v>
      </c>
      <c r="AA113" s="13" t="s">
        <v>38</v>
      </c>
      <c r="AB113" s="13">
        <v>0</v>
      </c>
      <c r="AC113" s="13">
        <f t="shared" si="19"/>
        <v>70</v>
      </c>
      <c r="AD113" s="13" t="s">
        <v>38</v>
      </c>
      <c r="AE113" s="13"/>
      <c r="AF113" s="9">
        <f>+AC112/V112</f>
        <v>0.5</v>
      </c>
      <c r="AG113" s="31">
        <v>0</v>
      </c>
      <c r="AH113" s="13" t="s">
        <v>129</v>
      </c>
      <c r="AI113" s="13" t="s">
        <v>129</v>
      </c>
      <c r="AJ113" s="13" t="s">
        <v>38</v>
      </c>
      <c r="AK113" s="13" t="s">
        <v>38</v>
      </c>
      <c r="AL113" s="13"/>
      <c r="AM113" s="13"/>
      <c r="AN113" s="13" t="s">
        <v>38</v>
      </c>
      <c r="AO113" s="13" t="s">
        <v>38</v>
      </c>
      <c r="AP113" s="13" t="s">
        <v>87</v>
      </c>
      <c r="AQ113" s="13" t="s">
        <v>89</v>
      </c>
      <c r="AR113" s="33"/>
    </row>
    <row r="114" spans="1:44" ht="135" customHeight="1">
      <c r="A114" s="158"/>
      <c r="B114" s="164"/>
      <c r="C114" s="13"/>
      <c r="D114" s="13"/>
      <c r="E114" s="13"/>
      <c r="F114" s="166"/>
      <c r="G114" s="13" t="s">
        <v>38</v>
      </c>
      <c r="H114" s="13" t="s">
        <v>329</v>
      </c>
      <c r="I114" s="13" t="s">
        <v>38</v>
      </c>
      <c r="J114" s="13" t="s">
        <v>38</v>
      </c>
      <c r="K114" s="13" t="s">
        <v>38</v>
      </c>
      <c r="L114" s="13" t="s">
        <v>38</v>
      </c>
      <c r="M114" s="13" t="s">
        <v>38</v>
      </c>
      <c r="N114" s="13" t="s">
        <v>38</v>
      </c>
      <c r="O114" s="13" t="s">
        <v>38</v>
      </c>
      <c r="P114" s="13" t="s">
        <v>38</v>
      </c>
      <c r="Q114" s="13" t="s">
        <v>38</v>
      </c>
      <c r="R114" s="13" t="s">
        <v>38</v>
      </c>
      <c r="S114" s="13" t="s">
        <v>38</v>
      </c>
      <c r="T114" s="33">
        <v>4</v>
      </c>
      <c r="U114" s="13" t="s">
        <v>330</v>
      </c>
      <c r="V114" s="45">
        <v>4</v>
      </c>
      <c r="W114" s="33">
        <v>1</v>
      </c>
      <c r="X114" s="33">
        <v>1</v>
      </c>
      <c r="Y114" s="33">
        <v>1</v>
      </c>
      <c r="Z114" s="33">
        <v>1</v>
      </c>
      <c r="AA114" s="13" t="s">
        <v>38</v>
      </c>
      <c r="AB114" s="13">
        <v>0</v>
      </c>
      <c r="AC114" s="13">
        <f t="shared" si="19"/>
        <v>2</v>
      </c>
      <c r="AD114" s="13" t="s">
        <v>38</v>
      </c>
      <c r="AE114" s="13"/>
      <c r="AF114" s="9">
        <f>+AC113/V113</f>
        <v>0.53846153846153844</v>
      </c>
      <c r="AG114" s="31">
        <v>0</v>
      </c>
      <c r="AH114" s="13" t="s">
        <v>129</v>
      </c>
      <c r="AI114" s="13" t="s">
        <v>326</v>
      </c>
      <c r="AJ114" s="13" t="s">
        <v>38</v>
      </c>
      <c r="AK114" s="13" t="s">
        <v>38</v>
      </c>
      <c r="AL114" s="13"/>
      <c r="AM114" s="13"/>
      <c r="AN114" s="13" t="s">
        <v>38</v>
      </c>
      <c r="AO114" s="13" t="s">
        <v>38</v>
      </c>
      <c r="AP114" s="13" t="s">
        <v>87</v>
      </c>
      <c r="AQ114" s="13" t="s">
        <v>89</v>
      </c>
      <c r="AR114" s="33"/>
    </row>
    <row r="115" spans="1:44" ht="41.25" customHeight="1">
      <c r="A115" s="158"/>
      <c r="B115" s="164"/>
      <c r="C115" s="13"/>
      <c r="D115" s="13"/>
      <c r="E115" s="13"/>
      <c r="F115" s="153" t="s">
        <v>323</v>
      </c>
      <c r="G115" s="154"/>
      <c r="H115" s="154"/>
      <c r="I115" s="154"/>
      <c r="J115" s="154"/>
      <c r="K115" s="154"/>
      <c r="L115" s="154"/>
      <c r="M115" s="154"/>
      <c r="N115" s="154"/>
      <c r="O115" s="154"/>
      <c r="P115" s="154"/>
      <c r="Q115" s="154"/>
      <c r="R115" s="154"/>
      <c r="S115" s="154"/>
      <c r="T115" s="154"/>
      <c r="U115" s="154"/>
      <c r="V115" s="154"/>
      <c r="W115" s="154"/>
      <c r="X115" s="154"/>
      <c r="Y115" s="154"/>
      <c r="Z115" s="154"/>
      <c r="AA115" s="154"/>
      <c r="AB115" s="154"/>
      <c r="AC115" s="155"/>
      <c r="AD115" s="13"/>
      <c r="AE115" s="104"/>
      <c r="AF115" s="102">
        <f>AVERAGE(AF111:AF114)</f>
        <v>0.50961538461538458</v>
      </c>
      <c r="AG115" s="31"/>
      <c r="AH115" s="13"/>
      <c r="AI115" s="13"/>
      <c r="AJ115" s="13"/>
      <c r="AK115" s="13"/>
      <c r="AL115" s="13"/>
      <c r="AM115" s="13"/>
      <c r="AN115" s="13"/>
      <c r="AO115" s="13"/>
      <c r="AP115" s="13"/>
      <c r="AQ115" s="13"/>
      <c r="AR115" s="33"/>
    </row>
    <row r="116" spans="1:44" ht="166.5" customHeight="1">
      <c r="A116" s="158"/>
      <c r="B116" s="164"/>
      <c r="C116" s="13"/>
      <c r="D116" s="13"/>
      <c r="E116" s="13"/>
      <c r="F116" s="13" t="s">
        <v>331</v>
      </c>
      <c r="G116" s="13" t="s">
        <v>38</v>
      </c>
      <c r="H116" s="13" t="s">
        <v>332</v>
      </c>
      <c r="I116" s="13" t="s">
        <v>38</v>
      </c>
      <c r="J116" s="13" t="s">
        <v>38</v>
      </c>
      <c r="K116" s="13" t="s">
        <v>38</v>
      </c>
      <c r="L116" s="13" t="s">
        <v>38</v>
      </c>
      <c r="M116" s="13" t="s">
        <v>38</v>
      </c>
      <c r="N116" s="13" t="s">
        <v>38</v>
      </c>
      <c r="O116" s="13" t="s">
        <v>38</v>
      </c>
      <c r="P116" s="13" t="s">
        <v>38</v>
      </c>
      <c r="Q116" s="13" t="s">
        <v>38</v>
      </c>
      <c r="R116" s="13" t="s">
        <v>38</v>
      </c>
      <c r="S116" s="13" t="s">
        <v>38</v>
      </c>
      <c r="T116" s="33">
        <v>115</v>
      </c>
      <c r="U116" s="13" t="s">
        <v>333</v>
      </c>
      <c r="V116" s="45">
        <v>130</v>
      </c>
      <c r="W116" s="33">
        <v>40</v>
      </c>
      <c r="X116" s="33">
        <v>30</v>
      </c>
      <c r="Y116" s="33">
        <v>30</v>
      </c>
      <c r="Z116" s="33">
        <v>30</v>
      </c>
      <c r="AA116" s="13" t="s">
        <v>38</v>
      </c>
      <c r="AB116" s="13">
        <v>0</v>
      </c>
      <c r="AC116" s="13">
        <f t="shared" si="19"/>
        <v>70</v>
      </c>
      <c r="AD116" s="13" t="s">
        <v>38</v>
      </c>
      <c r="AE116" s="13"/>
      <c r="AF116" s="65">
        <f>+AC116/V116</f>
        <v>0.53846153846153844</v>
      </c>
      <c r="AG116" s="31">
        <v>0</v>
      </c>
      <c r="AH116" s="13" t="s">
        <v>129</v>
      </c>
      <c r="AI116" s="13" t="s">
        <v>129</v>
      </c>
      <c r="AJ116" s="13" t="s">
        <v>38</v>
      </c>
      <c r="AK116" s="13" t="s">
        <v>38</v>
      </c>
      <c r="AL116" s="13"/>
      <c r="AM116" s="13"/>
      <c r="AN116" s="13" t="s">
        <v>38</v>
      </c>
      <c r="AO116" s="13" t="s">
        <v>38</v>
      </c>
      <c r="AP116" s="13" t="s">
        <v>87</v>
      </c>
      <c r="AQ116" s="13" t="s">
        <v>89</v>
      </c>
      <c r="AR116" s="33"/>
    </row>
    <row r="117" spans="1:44" ht="50.25" customHeight="1">
      <c r="A117" s="158"/>
      <c r="B117" s="164"/>
      <c r="C117" s="13"/>
      <c r="D117" s="13"/>
      <c r="E117" s="13"/>
      <c r="F117" s="153" t="s">
        <v>331</v>
      </c>
      <c r="G117" s="154"/>
      <c r="H117" s="154"/>
      <c r="I117" s="154"/>
      <c r="J117" s="154"/>
      <c r="K117" s="154"/>
      <c r="L117" s="154"/>
      <c r="M117" s="154"/>
      <c r="N117" s="154"/>
      <c r="O117" s="154"/>
      <c r="P117" s="154"/>
      <c r="Q117" s="154"/>
      <c r="R117" s="154"/>
      <c r="S117" s="154"/>
      <c r="T117" s="154"/>
      <c r="U117" s="154"/>
      <c r="V117" s="154"/>
      <c r="W117" s="154"/>
      <c r="X117" s="154"/>
      <c r="Y117" s="154"/>
      <c r="Z117" s="154"/>
      <c r="AA117" s="154"/>
      <c r="AB117" s="154"/>
      <c r="AC117" s="155"/>
      <c r="AD117" s="13"/>
      <c r="AE117" s="13"/>
      <c r="AF117" s="82">
        <f>+AF116</f>
        <v>0.53846153846153844</v>
      </c>
      <c r="AG117" s="31"/>
      <c r="AH117" s="13"/>
      <c r="AI117" s="13"/>
      <c r="AJ117" s="13"/>
      <c r="AK117" s="13"/>
      <c r="AL117" s="13"/>
      <c r="AM117" s="13"/>
      <c r="AN117" s="13"/>
      <c r="AO117" s="13"/>
      <c r="AP117" s="13"/>
      <c r="AQ117" s="13"/>
      <c r="AR117" s="33"/>
    </row>
    <row r="118" spans="1:44" ht="166.5" customHeight="1">
      <c r="A118" s="158"/>
      <c r="B118" s="164"/>
      <c r="C118" s="13"/>
      <c r="D118" s="13"/>
      <c r="E118" s="13"/>
      <c r="F118" s="166" t="s">
        <v>334</v>
      </c>
      <c r="G118" s="13" t="s">
        <v>38</v>
      </c>
      <c r="H118" s="13" t="s">
        <v>335</v>
      </c>
      <c r="I118" s="13" t="s">
        <v>38</v>
      </c>
      <c r="J118" s="13" t="s">
        <v>38</v>
      </c>
      <c r="K118" s="13" t="s">
        <v>38</v>
      </c>
      <c r="L118" s="13" t="s">
        <v>38</v>
      </c>
      <c r="M118" s="13" t="s">
        <v>38</v>
      </c>
      <c r="N118" s="13" t="s">
        <v>38</v>
      </c>
      <c r="O118" s="13" t="s">
        <v>38</v>
      </c>
      <c r="P118" s="13" t="s">
        <v>38</v>
      </c>
      <c r="Q118" s="13" t="s">
        <v>38</v>
      </c>
      <c r="R118" s="13" t="s">
        <v>38</v>
      </c>
      <c r="S118" s="13" t="s">
        <v>38</v>
      </c>
      <c r="T118" s="33">
        <v>0</v>
      </c>
      <c r="U118" s="13" t="s">
        <v>336</v>
      </c>
      <c r="V118" s="45">
        <v>50</v>
      </c>
      <c r="W118" s="13" t="s">
        <v>38</v>
      </c>
      <c r="X118" s="13" t="s">
        <v>38</v>
      </c>
      <c r="Y118" s="33"/>
      <c r="Z118" s="33"/>
      <c r="AA118" s="13" t="s">
        <v>38</v>
      </c>
      <c r="AB118" s="13" t="s">
        <v>38</v>
      </c>
      <c r="AC118" s="13"/>
      <c r="AD118" s="13" t="s">
        <v>38</v>
      </c>
      <c r="AE118" s="13"/>
      <c r="AF118" s="9">
        <v>0</v>
      </c>
      <c r="AG118" s="13" t="s">
        <v>38</v>
      </c>
      <c r="AH118" s="13" t="s">
        <v>129</v>
      </c>
      <c r="AI118" s="13" t="s">
        <v>129</v>
      </c>
      <c r="AJ118" s="13" t="s">
        <v>38</v>
      </c>
      <c r="AK118" s="13" t="s">
        <v>38</v>
      </c>
      <c r="AL118" s="13"/>
      <c r="AM118" s="13"/>
      <c r="AN118" s="13" t="s">
        <v>38</v>
      </c>
      <c r="AO118" s="13" t="s">
        <v>38</v>
      </c>
      <c r="AP118" s="13" t="s">
        <v>87</v>
      </c>
      <c r="AQ118" s="13" t="s">
        <v>89</v>
      </c>
      <c r="AR118" s="33"/>
    </row>
    <row r="119" spans="1:44" ht="95.25" customHeight="1">
      <c r="A119" s="158"/>
      <c r="B119" s="164"/>
      <c r="C119" s="13"/>
      <c r="D119" s="13"/>
      <c r="E119" s="13"/>
      <c r="F119" s="166"/>
      <c r="G119" s="13" t="s">
        <v>38</v>
      </c>
      <c r="H119" s="13" t="s">
        <v>337</v>
      </c>
      <c r="I119" s="13" t="s">
        <v>38</v>
      </c>
      <c r="J119" s="13" t="s">
        <v>38</v>
      </c>
      <c r="K119" s="13" t="s">
        <v>38</v>
      </c>
      <c r="L119" s="13" t="s">
        <v>38</v>
      </c>
      <c r="M119" s="13" t="s">
        <v>38</v>
      </c>
      <c r="N119" s="13" t="s">
        <v>38</v>
      </c>
      <c r="O119" s="13" t="s">
        <v>38</v>
      </c>
      <c r="P119" s="13" t="s">
        <v>38</v>
      </c>
      <c r="Q119" s="13" t="s">
        <v>38</v>
      </c>
      <c r="R119" s="13" t="s">
        <v>38</v>
      </c>
      <c r="S119" s="13" t="s">
        <v>38</v>
      </c>
      <c r="T119" s="33">
        <v>0</v>
      </c>
      <c r="U119" s="13" t="s">
        <v>338</v>
      </c>
      <c r="V119" s="45">
        <v>50</v>
      </c>
      <c r="W119" s="13" t="s">
        <v>38</v>
      </c>
      <c r="X119" s="13" t="s">
        <v>38</v>
      </c>
      <c r="Y119" s="33"/>
      <c r="Z119" s="33"/>
      <c r="AA119" s="13" t="s">
        <v>38</v>
      </c>
      <c r="AB119" s="13" t="s">
        <v>38</v>
      </c>
      <c r="AC119" s="13"/>
      <c r="AD119" s="13" t="s">
        <v>38</v>
      </c>
      <c r="AE119" s="13"/>
      <c r="AF119" s="9">
        <v>0</v>
      </c>
      <c r="AG119" s="13" t="s">
        <v>38</v>
      </c>
      <c r="AH119" s="13" t="s">
        <v>129</v>
      </c>
      <c r="AI119" s="13" t="s">
        <v>129</v>
      </c>
      <c r="AJ119" s="13" t="s">
        <v>38</v>
      </c>
      <c r="AK119" s="13" t="s">
        <v>38</v>
      </c>
      <c r="AL119" s="13"/>
      <c r="AM119" s="13"/>
      <c r="AN119" s="13" t="s">
        <v>38</v>
      </c>
      <c r="AO119" s="13" t="s">
        <v>38</v>
      </c>
      <c r="AP119" s="13" t="s">
        <v>87</v>
      </c>
      <c r="AQ119" s="13" t="s">
        <v>89</v>
      </c>
      <c r="AR119" s="33"/>
    </row>
    <row r="120" spans="1:44" ht="30" customHeight="1">
      <c r="A120" s="158"/>
      <c r="B120" s="165"/>
      <c r="C120" s="13"/>
      <c r="D120" s="13"/>
      <c r="E120" s="13"/>
      <c r="F120" s="153" t="s">
        <v>334</v>
      </c>
      <c r="G120" s="154"/>
      <c r="H120" s="154"/>
      <c r="I120" s="154"/>
      <c r="J120" s="154"/>
      <c r="K120" s="154"/>
      <c r="L120" s="154"/>
      <c r="M120" s="154"/>
      <c r="N120" s="154"/>
      <c r="O120" s="154"/>
      <c r="P120" s="154"/>
      <c r="Q120" s="154"/>
      <c r="R120" s="154"/>
      <c r="S120" s="154"/>
      <c r="T120" s="154"/>
      <c r="U120" s="154"/>
      <c r="V120" s="154"/>
      <c r="W120" s="154"/>
      <c r="X120" s="154"/>
      <c r="Y120" s="154"/>
      <c r="Z120" s="154"/>
      <c r="AA120" s="154"/>
      <c r="AB120" s="154"/>
      <c r="AC120" s="155"/>
      <c r="AD120" s="13"/>
      <c r="AE120" s="13"/>
      <c r="AF120" s="101">
        <v>0</v>
      </c>
      <c r="AG120" s="13"/>
      <c r="AH120" s="13"/>
      <c r="AI120" s="13"/>
      <c r="AJ120" s="13"/>
      <c r="AK120" s="13"/>
      <c r="AL120" s="13"/>
      <c r="AM120" s="13"/>
      <c r="AN120" s="13"/>
      <c r="AO120" s="13"/>
      <c r="AP120" s="13"/>
      <c r="AQ120" s="13"/>
      <c r="AR120" s="33"/>
    </row>
    <row r="121" spans="1:44" ht="53.25" customHeight="1">
      <c r="A121" s="158"/>
      <c r="B121" s="156" t="s">
        <v>319</v>
      </c>
      <c r="C121" s="156"/>
      <c r="D121" s="156"/>
      <c r="E121" s="156"/>
      <c r="F121" s="156"/>
      <c r="G121" s="156"/>
      <c r="H121" s="156"/>
      <c r="I121" s="156"/>
      <c r="J121" s="156"/>
      <c r="K121" s="156"/>
      <c r="L121" s="156"/>
      <c r="M121" s="156"/>
      <c r="N121" s="156"/>
      <c r="O121" s="156"/>
      <c r="P121" s="156"/>
      <c r="Q121" s="156"/>
      <c r="R121" s="156"/>
      <c r="S121" s="156"/>
      <c r="T121" s="156"/>
      <c r="U121" s="156"/>
      <c r="V121" s="156"/>
      <c r="W121" s="156"/>
      <c r="X121" s="156"/>
      <c r="Y121" s="156"/>
      <c r="Z121" s="156"/>
      <c r="AA121" s="156"/>
      <c r="AB121" s="156"/>
      <c r="AC121" s="157"/>
      <c r="AD121" s="13"/>
      <c r="AE121" s="13"/>
      <c r="AF121" s="60">
        <f>+(AF120+AF117+AF115)/3</f>
        <v>0.34935897435897428</v>
      </c>
      <c r="AG121" s="13"/>
      <c r="AH121" s="13"/>
      <c r="AI121" s="13"/>
      <c r="AJ121" s="13"/>
      <c r="AK121" s="13"/>
      <c r="AL121" s="13"/>
      <c r="AM121" s="13"/>
      <c r="AN121" s="13"/>
      <c r="AO121" s="13"/>
      <c r="AP121" s="13"/>
      <c r="AQ121" s="13"/>
      <c r="AR121" s="33"/>
    </row>
    <row r="122" spans="1:44" ht="166.5" customHeight="1">
      <c r="A122" s="158"/>
      <c r="B122" s="163" t="s">
        <v>339</v>
      </c>
      <c r="C122" s="13"/>
      <c r="D122" s="13"/>
      <c r="E122" s="13"/>
      <c r="F122" s="13" t="s">
        <v>340</v>
      </c>
      <c r="G122" s="13" t="s">
        <v>38</v>
      </c>
      <c r="H122" s="13" t="s">
        <v>341</v>
      </c>
      <c r="I122" s="13" t="s">
        <v>38</v>
      </c>
      <c r="J122" s="13" t="s">
        <v>38</v>
      </c>
      <c r="K122" s="13" t="s">
        <v>38</v>
      </c>
      <c r="L122" s="13" t="s">
        <v>38</v>
      </c>
      <c r="M122" s="13" t="s">
        <v>38</v>
      </c>
      <c r="N122" s="13" t="s">
        <v>38</v>
      </c>
      <c r="O122" s="13" t="s">
        <v>38</v>
      </c>
      <c r="P122" s="13" t="s">
        <v>38</v>
      </c>
      <c r="Q122" s="13" t="s">
        <v>38</v>
      </c>
      <c r="R122" s="13" t="s">
        <v>38</v>
      </c>
      <c r="S122" s="13" t="s">
        <v>38</v>
      </c>
      <c r="T122" s="33">
        <v>560</v>
      </c>
      <c r="U122" s="13" t="s">
        <v>342</v>
      </c>
      <c r="V122" s="45">
        <v>600</v>
      </c>
      <c r="W122" s="33">
        <v>200</v>
      </c>
      <c r="X122" s="33">
        <v>100</v>
      </c>
      <c r="Y122" s="33">
        <v>100</v>
      </c>
      <c r="Z122" s="33">
        <v>100</v>
      </c>
      <c r="AA122" s="13" t="s">
        <v>38</v>
      </c>
      <c r="AB122" s="13">
        <v>0</v>
      </c>
      <c r="AC122" s="13">
        <f t="shared" ref="AC122" si="21">+W122+X122</f>
        <v>300</v>
      </c>
      <c r="AD122" s="13" t="s">
        <v>38</v>
      </c>
      <c r="AE122" s="13"/>
      <c r="AF122" s="31">
        <v>0.5</v>
      </c>
      <c r="AG122" s="31">
        <v>0</v>
      </c>
      <c r="AH122" s="13" t="s">
        <v>129</v>
      </c>
      <c r="AI122" s="13" t="s">
        <v>343</v>
      </c>
      <c r="AJ122" s="13" t="s">
        <v>38</v>
      </c>
      <c r="AK122" s="13" t="s">
        <v>38</v>
      </c>
      <c r="AL122" s="13"/>
      <c r="AM122" s="13"/>
      <c r="AN122" s="13" t="s">
        <v>38</v>
      </c>
      <c r="AO122" s="13" t="s">
        <v>38</v>
      </c>
      <c r="AP122" s="13" t="s">
        <v>38</v>
      </c>
      <c r="AQ122" s="13" t="s">
        <v>43</v>
      </c>
      <c r="AR122" s="33"/>
    </row>
    <row r="123" spans="1:44" ht="45" customHeight="1">
      <c r="A123" s="158"/>
      <c r="B123" s="165"/>
      <c r="C123" s="13"/>
      <c r="D123" s="13"/>
      <c r="E123" s="13"/>
      <c r="F123" s="153" t="s">
        <v>340</v>
      </c>
      <c r="G123" s="154"/>
      <c r="H123" s="154"/>
      <c r="I123" s="154"/>
      <c r="J123" s="154"/>
      <c r="K123" s="154"/>
      <c r="L123" s="154"/>
      <c r="M123" s="154"/>
      <c r="N123" s="154"/>
      <c r="O123" s="154"/>
      <c r="P123" s="154"/>
      <c r="Q123" s="154"/>
      <c r="R123" s="154"/>
      <c r="S123" s="154"/>
      <c r="T123" s="154"/>
      <c r="U123" s="154"/>
      <c r="V123" s="154"/>
      <c r="W123" s="154"/>
      <c r="X123" s="154"/>
      <c r="Y123" s="154"/>
      <c r="Z123" s="154"/>
      <c r="AA123" s="154"/>
      <c r="AB123" s="154"/>
      <c r="AC123" s="155"/>
      <c r="AD123" s="13"/>
      <c r="AE123" s="13"/>
      <c r="AF123" s="102">
        <f>+AF122</f>
        <v>0.5</v>
      </c>
      <c r="AG123" s="31"/>
      <c r="AH123" s="13"/>
      <c r="AI123" s="13"/>
      <c r="AJ123" s="13"/>
      <c r="AK123" s="13"/>
      <c r="AL123" s="13"/>
      <c r="AM123" s="13"/>
      <c r="AN123" s="13"/>
      <c r="AO123" s="13"/>
      <c r="AP123" s="13"/>
      <c r="AQ123" s="13"/>
      <c r="AR123" s="33"/>
    </row>
    <row r="124" spans="1:44" ht="41.25" customHeight="1">
      <c r="A124" s="158"/>
      <c r="B124" s="156" t="s">
        <v>339</v>
      </c>
      <c r="C124" s="156"/>
      <c r="D124" s="156"/>
      <c r="E124" s="156"/>
      <c r="F124" s="156"/>
      <c r="G124" s="156"/>
      <c r="H124" s="156"/>
      <c r="I124" s="156"/>
      <c r="J124" s="156"/>
      <c r="K124" s="156"/>
      <c r="L124" s="156"/>
      <c r="M124" s="156"/>
      <c r="N124" s="156"/>
      <c r="O124" s="156"/>
      <c r="P124" s="156"/>
      <c r="Q124" s="156"/>
      <c r="R124" s="156"/>
      <c r="S124" s="156"/>
      <c r="T124" s="156"/>
      <c r="U124" s="156"/>
      <c r="V124" s="156"/>
      <c r="W124" s="156"/>
      <c r="X124" s="156"/>
      <c r="Y124" s="156"/>
      <c r="Z124" s="156"/>
      <c r="AA124" s="156"/>
      <c r="AB124" s="156"/>
      <c r="AC124" s="157"/>
      <c r="AD124" s="13"/>
      <c r="AE124" s="13"/>
      <c r="AF124" s="102">
        <f>+AF123</f>
        <v>0.5</v>
      </c>
      <c r="AG124" s="31"/>
      <c r="AH124" s="13"/>
      <c r="AI124" s="13"/>
      <c r="AJ124" s="13"/>
      <c r="AK124" s="13"/>
      <c r="AL124" s="13"/>
      <c r="AM124" s="13"/>
      <c r="AN124" s="13"/>
      <c r="AO124" s="13"/>
      <c r="AP124" s="13"/>
      <c r="AQ124" s="13"/>
      <c r="AR124" s="33"/>
    </row>
    <row r="125" spans="1:44" ht="113.25" customHeight="1">
      <c r="A125" s="159"/>
      <c r="B125" s="163" t="s">
        <v>344</v>
      </c>
      <c r="C125" s="13"/>
      <c r="D125" s="13"/>
      <c r="E125" s="13"/>
      <c r="F125" s="13" t="s">
        <v>345</v>
      </c>
      <c r="G125" s="13" t="s">
        <v>38</v>
      </c>
      <c r="H125" s="13" t="s">
        <v>346</v>
      </c>
      <c r="I125" s="128" t="s">
        <v>461</v>
      </c>
      <c r="J125" s="129" t="s">
        <v>462</v>
      </c>
      <c r="K125" s="47">
        <v>88940116</v>
      </c>
      <c r="L125" s="47">
        <v>88940116</v>
      </c>
      <c r="M125" s="13">
        <v>0</v>
      </c>
      <c r="N125" s="16">
        <v>44844</v>
      </c>
      <c r="O125" s="16">
        <v>44900</v>
      </c>
      <c r="P125" s="130">
        <v>2022130010004</v>
      </c>
      <c r="Q125" s="128" t="s">
        <v>463</v>
      </c>
      <c r="R125" s="44" t="s">
        <v>464</v>
      </c>
      <c r="S125" s="128" t="s">
        <v>463</v>
      </c>
      <c r="T125" s="33">
        <v>220</v>
      </c>
      <c r="U125" s="13" t="s">
        <v>347</v>
      </c>
      <c r="V125" s="45">
        <v>250</v>
      </c>
      <c r="W125" s="33">
        <v>100</v>
      </c>
      <c r="X125" s="33">
        <v>50</v>
      </c>
      <c r="Y125" s="33">
        <v>50</v>
      </c>
      <c r="Z125" s="33">
        <v>500</v>
      </c>
      <c r="AA125" s="13">
        <v>250</v>
      </c>
      <c r="AB125" s="13">
        <v>250</v>
      </c>
      <c r="AC125" s="13">
        <v>400</v>
      </c>
      <c r="AD125" s="13">
        <v>150</v>
      </c>
      <c r="AE125" s="9">
        <v>1</v>
      </c>
      <c r="AF125" s="9">
        <v>1</v>
      </c>
      <c r="AG125" s="31">
        <v>1</v>
      </c>
      <c r="AH125" s="13" t="s">
        <v>129</v>
      </c>
      <c r="AI125" s="13" t="s">
        <v>348</v>
      </c>
      <c r="AJ125" s="13" t="s">
        <v>71</v>
      </c>
      <c r="AK125" s="47">
        <v>88940116</v>
      </c>
      <c r="AL125" s="120">
        <v>88940116</v>
      </c>
      <c r="AM125" s="131">
        <f>+AL125/AK125</f>
        <v>1</v>
      </c>
      <c r="AN125" s="44" t="s">
        <v>465</v>
      </c>
      <c r="AO125" s="48" t="s">
        <v>353</v>
      </c>
      <c r="AP125" s="13" t="s">
        <v>466</v>
      </c>
      <c r="AQ125" s="13" t="s">
        <v>89</v>
      </c>
      <c r="AR125" s="33"/>
    </row>
    <row r="126" spans="1:44" ht="30" customHeight="1">
      <c r="A126" s="158"/>
      <c r="B126" s="164"/>
      <c r="C126" s="13"/>
      <c r="D126" s="13"/>
      <c r="E126" s="13"/>
      <c r="F126" s="153" t="s">
        <v>345</v>
      </c>
      <c r="G126" s="154"/>
      <c r="H126" s="154"/>
      <c r="I126" s="154"/>
      <c r="J126" s="154"/>
      <c r="K126" s="154"/>
      <c r="L126" s="154"/>
      <c r="M126" s="154"/>
      <c r="N126" s="154"/>
      <c r="O126" s="154"/>
      <c r="P126" s="154"/>
      <c r="Q126" s="154"/>
      <c r="R126" s="154"/>
      <c r="S126" s="154"/>
      <c r="T126" s="154"/>
      <c r="U126" s="154"/>
      <c r="V126" s="154"/>
      <c r="W126" s="154"/>
      <c r="X126" s="154"/>
      <c r="Y126" s="154"/>
      <c r="Z126" s="154"/>
      <c r="AA126" s="154"/>
      <c r="AB126" s="154"/>
      <c r="AC126" s="155"/>
      <c r="AD126" s="13"/>
      <c r="AE126" s="57">
        <v>1</v>
      </c>
      <c r="AF126" s="62">
        <v>1</v>
      </c>
      <c r="AG126" s="31"/>
      <c r="AH126" s="13"/>
      <c r="AI126" s="13"/>
      <c r="AJ126" s="13"/>
      <c r="AK126" s="47"/>
      <c r="AL126" s="47"/>
      <c r="AM126" s="47"/>
      <c r="AN126" s="44"/>
      <c r="AO126" s="48"/>
      <c r="AP126" s="13"/>
      <c r="AQ126" s="13"/>
      <c r="AR126" s="33"/>
    </row>
    <row r="127" spans="1:44" ht="146.25" customHeight="1">
      <c r="A127" s="158"/>
      <c r="B127" s="164"/>
      <c r="C127" s="13"/>
      <c r="D127" s="13"/>
      <c r="E127" s="13"/>
      <c r="F127" s="13" t="s">
        <v>349</v>
      </c>
      <c r="G127" s="13" t="s">
        <v>350</v>
      </c>
      <c r="H127" s="13" t="s">
        <v>351</v>
      </c>
      <c r="I127" s="13" t="s">
        <v>352</v>
      </c>
      <c r="J127" s="13" t="s">
        <v>38</v>
      </c>
      <c r="K127" s="15" t="s">
        <v>38</v>
      </c>
      <c r="L127" s="13" t="s">
        <v>38</v>
      </c>
      <c r="M127" s="13" t="s">
        <v>38</v>
      </c>
      <c r="N127" s="13" t="s">
        <v>38</v>
      </c>
      <c r="O127" s="13" t="s">
        <v>38</v>
      </c>
      <c r="P127" s="13" t="s">
        <v>38</v>
      </c>
      <c r="Q127" s="13" t="s">
        <v>38</v>
      </c>
      <c r="R127" s="13" t="s">
        <v>467</v>
      </c>
      <c r="S127" s="13" t="s">
        <v>38</v>
      </c>
      <c r="T127" s="33">
        <v>14</v>
      </c>
      <c r="U127" s="13" t="s">
        <v>354</v>
      </c>
      <c r="V127" s="45">
        <v>20</v>
      </c>
      <c r="W127" s="33">
        <v>0</v>
      </c>
      <c r="X127" s="33">
        <v>5</v>
      </c>
      <c r="Y127" s="33">
        <v>5</v>
      </c>
      <c r="Z127" s="33">
        <v>5</v>
      </c>
      <c r="AA127" s="13">
        <v>12</v>
      </c>
      <c r="AB127" s="13">
        <v>12</v>
      </c>
      <c r="AC127" s="13">
        <v>17</v>
      </c>
      <c r="AD127" s="13" t="s">
        <v>38</v>
      </c>
      <c r="AE127" s="9">
        <v>1</v>
      </c>
      <c r="AF127" s="9">
        <f>+AC127/V127</f>
        <v>0.85</v>
      </c>
      <c r="AG127" s="31">
        <v>0.97</v>
      </c>
      <c r="AH127" s="13" t="s">
        <v>129</v>
      </c>
      <c r="AI127" s="13" t="s">
        <v>468</v>
      </c>
      <c r="AJ127" s="13" t="s">
        <v>38</v>
      </c>
      <c r="AK127" s="13" t="s">
        <v>38</v>
      </c>
      <c r="AL127" s="13"/>
      <c r="AM127" s="13"/>
      <c r="AN127" s="13" t="s">
        <v>38</v>
      </c>
      <c r="AO127" s="13" t="s">
        <v>38</v>
      </c>
      <c r="AP127" s="13" t="s">
        <v>38</v>
      </c>
      <c r="AQ127" s="13" t="s">
        <v>469</v>
      </c>
      <c r="AR127" s="33"/>
    </row>
    <row r="128" spans="1:44" ht="48.75" customHeight="1">
      <c r="A128" s="158"/>
      <c r="B128" s="165"/>
      <c r="C128" s="13"/>
      <c r="D128" s="13"/>
      <c r="E128" s="13"/>
      <c r="F128" s="153" t="s">
        <v>349</v>
      </c>
      <c r="G128" s="154"/>
      <c r="H128" s="154"/>
      <c r="I128" s="154"/>
      <c r="J128" s="154"/>
      <c r="K128" s="154"/>
      <c r="L128" s="154"/>
      <c r="M128" s="154"/>
      <c r="N128" s="154"/>
      <c r="O128" s="154"/>
      <c r="P128" s="154"/>
      <c r="Q128" s="154"/>
      <c r="R128" s="154"/>
      <c r="S128" s="154"/>
      <c r="T128" s="154"/>
      <c r="U128" s="154"/>
      <c r="V128" s="154"/>
      <c r="W128" s="154"/>
      <c r="X128" s="154"/>
      <c r="Y128" s="154"/>
      <c r="Z128" s="154"/>
      <c r="AA128" s="154"/>
      <c r="AB128" s="154"/>
      <c r="AC128" s="155"/>
      <c r="AD128" s="13"/>
      <c r="AE128" s="107">
        <f>+AE127</f>
        <v>1</v>
      </c>
      <c r="AF128" s="108">
        <f>+AF127</f>
        <v>0.85</v>
      </c>
      <c r="AG128" s="31"/>
      <c r="AH128" s="13"/>
      <c r="AI128" s="13"/>
      <c r="AJ128" s="13"/>
      <c r="AK128" s="13"/>
      <c r="AL128" s="13"/>
      <c r="AM128" s="13"/>
      <c r="AN128" s="13"/>
      <c r="AO128" s="13"/>
      <c r="AP128" s="13"/>
      <c r="AQ128" s="13"/>
      <c r="AR128" s="33"/>
    </row>
    <row r="129" spans="1:44" ht="78.75" customHeight="1">
      <c r="A129" s="158"/>
      <c r="B129" s="156" t="s">
        <v>344</v>
      </c>
      <c r="C129" s="156"/>
      <c r="D129" s="156"/>
      <c r="E129" s="156"/>
      <c r="F129" s="156"/>
      <c r="G129" s="156"/>
      <c r="H129" s="156"/>
      <c r="I129" s="156"/>
      <c r="J129" s="156"/>
      <c r="K129" s="156"/>
      <c r="L129" s="156"/>
      <c r="M129" s="156"/>
      <c r="N129" s="156"/>
      <c r="O129" s="156"/>
      <c r="P129" s="156"/>
      <c r="Q129" s="156"/>
      <c r="R129" s="156"/>
      <c r="S129" s="156"/>
      <c r="T129" s="156"/>
      <c r="U129" s="156"/>
      <c r="V129" s="156"/>
      <c r="W129" s="156"/>
      <c r="X129" s="156"/>
      <c r="Y129" s="156"/>
      <c r="Z129" s="156"/>
      <c r="AA129" s="156"/>
      <c r="AB129" s="156"/>
      <c r="AC129" s="157"/>
      <c r="AD129" s="13"/>
      <c r="AE129" s="109">
        <v>1</v>
      </c>
      <c r="AF129" s="108">
        <f>+(AF128+AF126)/2</f>
        <v>0.92500000000000004</v>
      </c>
      <c r="AG129" s="31"/>
      <c r="AH129" s="13"/>
      <c r="AI129" s="13"/>
      <c r="AJ129" s="13"/>
      <c r="AK129" s="13"/>
      <c r="AL129" s="13"/>
      <c r="AM129" s="13"/>
      <c r="AN129" s="13"/>
      <c r="AO129" s="13"/>
      <c r="AP129" s="13"/>
      <c r="AQ129" s="13"/>
      <c r="AR129" s="33"/>
    </row>
    <row r="130" spans="1:44" ht="164.25" customHeight="1">
      <c r="A130" s="159"/>
      <c r="B130" s="182" t="s">
        <v>355</v>
      </c>
      <c r="C130" s="13"/>
      <c r="D130" s="13"/>
      <c r="E130" s="13"/>
      <c r="F130" s="13" t="s">
        <v>356</v>
      </c>
      <c r="G130" s="30" t="s">
        <v>357</v>
      </c>
      <c r="H130" s="13" t="s">
        <v>358</v>
      </c>
      <c r="I130" s="14" t="s">
        <v>359</v>
      </c>
      <c r="J130" s="14"/>
      <c r="K130" s="15">
        <v>700000000</v>
      </c>
      <c r="L130" s="15"/>
      <c r="M130" s="15"/>
      <c r="N130" s="16"/>
      <c r="O130" s="16"/>
      <c r="P130" s="17" t="s">
        <v>360</v>
      </c>
      <c r="Q130" s="13" t="s">
        <v>361</v>
      </c>
      <c r="R130" s="13" t="s">
        <v>362</v>
      </c>
      <c r="S130" s="19" t="s">
        <v>363</v>
      </c>
      <c r="T130" s="33">
        <v>3</v>
      </c>
      <c r="U130" s="13" t="s">
        <v>364</v>
      </c>
      <c r="V130" s="45">
        <v>3</v>
      </c>
      <c r="W130" s="33">
        <v>1</v>
      </c>
      <c r="X130" s="33">
        <v>1</v>
      </c>
      <c r="Y130" s="33">
        <v>1</v>
      </c>
      <c r="Z130" s="33"/>
      <c r="AA130" s="11">
        <v>1</v>
      </c>
      <c r="AB130" s="11">
        <v>1</v>
      </c>
      <c r="AC130" s="11">
        <f t="shared" ref="AC130:AC134" si="22">+W130+X130</f>
        <v>2</v>
      </c>
      <c r="AD130" s="7">
        <f t="shared" ref="AD130" si="23">+K130</f>
        <v>700000000</v>
      </c>
      <c r="AE130" s="65">
        <v>1</v>
      </c>
      <c r="AF130" s="65">
        <f>+AC130/V130</f>
        <v>0.66666666666666663</v>
      </c>
      <c r="AG130" s="9"/>
      <c r="AH130" s="13" t="s">
        <v>41</v>
      </c>
      <c r="AI130" s="13" t="s">
        <v>42</v>
      </c>
      <c r="AJ130" s="13" t="s">
        <v>71</v>
      </c>
      <c r="AK130" s="8">
        <f>+K130</f>
        <v>700000000</v>
      </c>
      <c r="AL130" s="8">
        <f>+K130</f>
        <v>700000000</v>
      </c>
      <c r="AM130" s="115">
        <f>+AL130/AK130</f>
        <v>1</v>
      </c>
      <c r="AN130" s="13" t="s">
        <v>79</v>
      </c>
      <c r="AO130" s="13" t="s">
        <v>80</v>
      </c>
      <c r="AP130" s="13" t="s">
        <v>224</v>
      </c>
      <c r="AQ130" s="13" t="s">
        <v>117</v>
      </c>
      <c r="AR130" s="33"/>
    </row>
    <row r="131" spans="1:44" ht="49.5" customHeight="1">
      <c r="A131" s="158"/>
      <c r="B131" s="182"/>
      <c r="C131" s="13"/>
      <c r="D131" s="13"/>
      <c r="E131" s="13"/>
      <c r="F131" s="153" t="s">
        <v>356</v>
      </c>
      <c r="G131" s="154"/>
      <c r="H131" s="154"/>
      <c r="I131" s="154"/>
      <c r="J131" s="154"/>
      <c r="K131" s="154"/>
      <c r="L131" s="154"/>
      <c r="M131" s="154"/>
      <c r="N131" s="154"/>
      <c r="O131" s="154"/>
      <c r="P131" s="154"/>
      <c r="Q131" s="154"/>
      <c r="R131" s="154"/>
      <c r="S131" s="154"/>
      <c r="T131" s="154"/>
      <c r="U131" s="154"/>
      <c r="V131" s="154"/>
      <c r="W131" s="154"/>
      <c r="X131" s="154"/>
      <c r="Y131" s="154"/>
      <c r="Z131" s="154"/>
      <c r="AA131" s="154"/>
      <c r="AB131" s="154"/>
      <c r="AC131" s="155"/>
      <c r="AD131" s="7"/>
      <c r="AE131" s="77">
        <f>+AE130</f>
        <v>1</v>
      </c>
      <c r="AF131" s="78">
        <f>+AF130</f>
        <v>0.66666666666666663</v>
      </c>
      <c r="AG131" s="9"/>
      <c r="AH131" s="13"/>
      <c r="AI131" s="13"/>
      <c r="AJ131" s="13"/>
      <c r="AK131" s="8"/>
      <c r="AL131" s="8"/>
      <c r="AM131" s="8"/>
      <c r="AN131" s="13"/>
      <c r="AO131" s="13"/>
      <c r="AP131" s="13"/>
      <c r="AQ131" s="13"/>
      <c r="AR131" s="33"/>
    </row>
    <row r="132" spans="1:44" ht="100.5" customHeight="1">
      <c r="A132" s="158"/>
      <c r="B132" s="182"/>
      <c r="C132" s="13"/>
      <c r="D132" s="13"/>
      <c r="E132" s="13"/>
      <c r="F132" s="13" t="s">
        <v>365</v>
      </c>
      <c r="G132" s="13" t="s">
        <v>38</v>
      </c>
      <c r="H132" s="13" t="s">
        <v>366</v>
      </c>
      <c r="I132" s="13" t="s">
        <v>38</v>
      </c>
      <c r="J132" s="13" t="s">
        <v>38</v>
      </c>
      <c r="K132" s="13" t="s">
        <v>38</v>
      </c>
      <c r="L132" s="13" t="s">
        <v>38</v>
      </c>
      <c r="M132" s="13" t="s">
        <v>38</v>
      </c>
      <c r="N132" s="13" t="s">
        <v>38</v>
      </c>
      <c r="O132" s="13" t="s">
        <v>38</v>
      </c>
      <c r="P132" s="13" t="s">
        <v>38</v>
      </c>
      <c r="Q132" s="13" t="s">
        <v>38</v>
      </c>
      <c r="R132" s="13" t="s">
        <v>38</v>
      </c>
      <c r="S132" s="13" t="s">
        <v>38</v>
      </c>
      <c r="T132" s="33">
        <v>0</v>
      </c>
      <c r="U132" s="13" t="s">
        <v>367</v>
      </c>
      <c r="V132" s="45">
        <v>2</v>
      </c>
      <c r="W132" s="33">
        <v>1</v>
      </c>
      <c r="X132" s="13" t="s">
        <v>38</v>
      </c>
      <c r="Y132" s="33">
        <v>1</v>
      </c>
      <c r="Z132" s="33"/>
      <c r="AA132" s="13" t="s">
        <v>38</v>
      </c>
      <c r="AB132" s="13" t="s">
        <v>38</v>
      </c>
      <c r="AC132" s="13">
        <v>0</v>
      </c>
      <c r="AD132" s="13" t="s">
        <v>38</v>
      </c>
      <c r="AE132" s="13"/>
      <c r="AF132" s="9">
        <v>0</v>
      </c>
      <c r="AG132" s="13" t="s">
        <v>38</v>
      </c>
      <c r="AH132" s="13" t="s">
        <v>129</v>
      </c>
      <c r="AI132" s="13" t="s">
        <v>368</v>
      </c>
      <c r="AJ132" s="13" t="s">
        <v>38</v>
      </c>
      <c r="AK132" s="13" t="s">
        <v>38</v>
      </c>
      <c r="AL132" s="13"/>
      <c r="AM132" s="13"/>
      <c r="AN132" s="13" t="s">
        <v>38</v>
      </c>
      <c r="AO132" s="13" t="s">
        <v>38</v>
      </c>
      <c r="AP132" s="13" t="s">
        <v>38</v>
      </c>
      <c r="AQ132" s="13" t="s">
        <v>43</v>
      </c>
      <c r="AR132" s="33"/>
    </row>
    <row r="133" spans="1:44" ht="51.75" customHeight="1">
      <c r="A133" s="158"/>
      <c r="B133" s="182"/>
      <c r="C133" s="13"/>
      <c r="D133" s="13"/>
      <c r="E133" s="13"/>
      <c r="F133" s="153" t="s">
        <v>365</v>
      </c>
      <c r="G133" s="154"/>
      <c r="H133" s="154"/>
      <c r="I133" s="154"/>
      <c r="J133" s="154"/>
      <c r="K133" s="154"/>
      <c r="L133" s="154"/>
      <c r="M133" s="154"/>
      <c r="N133" s="154"/>
      <c r="O133" s="154"/>
      <c r="P133" s="154"/>
      <c r="Q133" s="154"/>
      <c r="R133" s="154"/>
      <c r="S133" s="154"/>
      <c r="T133" s="154"/>
      <c r="U133" s="154"/>
      <c r="V133" s="154"/>
      <c r="W133" s="154"/>
      <c r="X133" s="154"/>
      <c r="Y133" s="154"/>
      <c r="Z133" s="154"/>
      <c r="AA133" s="154"/>
      <c r="AB133" s="154"/>
      <c r="AC133" s="155"/>
      <c r="AD133" s="13"/>
      <c r="AE133" s="13"/>
      <c r="AF133" s="102">
        <v>0</v>
      </c>
      <c r="AG133" s="13"/>
      <c r="AH133" s="13"/>
      <c r="AI133" s="13"/>
      <c r="AJ133" s="13"/>
      <c r="AK133" s="13"/>
      <c r="AL133" s="13"/>
      <c r="AM133" s="13"/>
      <c r="AN133" s="13"/>
      <c r="AO133" s="13"/>
      <c r="AP133" s="13"/>
      <c r="AQ133" s="13"/>
      <c r="AR133" s="33"/>
    </row>
    <row r="134" spans="1:44" ht="114" customHeight="1">
      <c r="A134" s="158"/>
      <c r="B134" s="182"/>
      <c r="C134" s="13"/>
      <c r="D134" s="13"/>
      <c r="E134" s="13"/>
      <c r="F134" s="13" t="s">
        <v>369</v>
      </c>
      <c r="G134" s="13" t="s">
        <v>38</v>
      </c>
      <c r="H134" s="13" t="s">
        <v>370</v>
      </c>
      <c r="I134" s="13" t="s">
        <v>38</v>
      </c>
      <c r="J134" s="13" t="s">
        <v>38</v>
      </c>
      <c r="K134" s="13" t="s">
        <v>38</v>
      </c>
      <c r="L134" s="13" t="s">
        <v>38</v>
      </c>
      <c r="M134" s="13" t="s">
        <v>38</v>
      </c>
      <c r="N134" s="13" t="s">
        <v>38</v>
      </c>
      <c r="O134" s="13" t="s">
        <v>38</v>
      </c>
      <c r="P134" s="13" t="s">
        <v>38</v>
      </c>
      <c r="Q134" s="13" t="s">
        <v>38</v>
      </c>
      <c r="R134" s="13" t="s">
        <v>38</v>
      </c>
      <c r="S134" s="13" t="s">
        <v>38</v>
      </c>
      <c r="T134" s="33">
        <v>0</v>
      </c>
      <c r="U134" s="13" t="s">
        <v>371</v>
      </c>
      <c r="V134" s="45">
        <v>4</v>
      </c>
      <c r="W134" s="33">
        <v>1</v>
      </c>
      <c r="X134" s="33">
        <v>1</v>
      </c>
      <c r="Y134" s="33">
        <v>1</v>
      </c>
      <c r="Z134" s="33">
        <v>1</v>
      </c>
      <c r="AA134" s="13" t="s">
        <v>38</v>
      </c>
      <c r="AB134" s="13">
        <v>0</v>
      </c>
      <c r="AC134" s="13">
        <f t="shared" si="22"/>
        <v>2</v>
      </c>
      <c r="AD134" s="13" t="s">
        <v>38</v>
      </c>
      <c r="AE134" s="13"/>
      <c r="AF134" s="31">
        <v>0.5</v>
      </c>
      <c r="AG134" s="31">
        <v>0</v>
      </c>
      <c r="AH134" s="13" t="s">
        <v>129</v>
      </c>
      <c r="AI134" s="13" t="s">
        <v>368</v>
      </c>
      <c r="AJ134" s="13" t="s">
        <v>38</v>
      </c>
      <c r="AK134" s="13" t="s">
        <v>38</v>
      </c>
      <c r="AL134" s="13"/>
      <c r="AM134" s="13"/>
      <c r="AN134" s="13" t="s">
        <v>38</v>
      </c>
      <c r="AO134" s="13" t="s">
        <v>38</v>
      </c>
      <c r="AP134" s="13" t="s">
        <v>372</v>
      </c>
      <c r="AQ134" s="13" t="s">
        <v>373</v>
      </c>
      <c r="AR134" s="33"/>
    </row>
    <row r="135" spans="1:44" ht="54" customHeight="1">
      <c r="A135" s="158"/>
      <c r="B135" s="182"/>
      <c r="C135" s="13"/>
      <c r="D135" s="13"/>
      <c r="E135" s="13"/>
      <c r="F135" s="153" t="s">
        <v>369</v>
      </c>
      <c r="G135" s="154"/>
      <c r="H135" s="154"/>
      <c r="I135" s="154"/>
      <c r="J135" s="154"/>
      <c r="K135" s="154"/>
      <c r="L135" s="154"/>
      <c r="M135" s="154"/>
      <c r="N135" s="154"/>
      <c r="O135" s="154"/>
      <c r="P135" s="154"/>
      <c r="Q135" s="154"/>
      <c r="R135" s="154"/>
      <c r="S135" s="154"/>
      <c r="T135" s="154"/>
      <c r="U135" s="154"/>
      <c r="V135" s="154"/>
      <c r="W135" s="154"/>
      <c r="X135" s="154"/>
      <c r="Y135" s="154"/>
      <c r="Z135" s="154"/>
      <c r="AA135" s="154"/>
      <c r="AB135" s="154"/>
      <c r="AC135" s="155"/>
      <c r="AD135" s="13"/>
      <c r="AE135" s="13"/>
      <c r="AF135" s="102">
        <f>+AF134</f>
        <v>0.5</v>
      </c>
      <c r="AG135" s="31"/>
      <c r="AH135" s="13"/>
      <c r="AI135" s="13"/>
      <c r="AJ135" s="13"/>
      <c r="AK135" s="13"/>
      <c r="AL135" s="13"/>
      <c r="AM135" s="13"/>
      <c r="AN135" s="13"/>
      <c r="AO135" s="13"/>
      <c r="AP135" s="13"/>
      <c r="AQ135" s="13"/>
      <c r="AR135" s="33"/>
    </row>
    <row r="136" spans="1:44" ht="127.5" customHeight="1">
      <c r="A136" s="158"/>
      <c r="B136" s="182"/>
      <c r="C136" s="13"/>
      <c r="D136" s="13"/>
      <c r="E136" s="13"/>
      <c r="F136" s="13" t="s">
        <v>374</v>
      </c>
      <c r="G136" s="13" t="s">
        <v>38</v>
      </c>
      <c r="H136" s="13" t="s">
        <v>375</v>
      </c>
      <c r="I136" s="13" t="s">
        <v>38</v>
      </c>
      <c r="J136" s="13" t="s">
        <v>38</v>
      </c>
      <c r="K136" s="13" t="s">
        <v>38</v>
      </c>
      <c r="L136" s="13" t="s">
        <v>38</v>
      </c>
      <c r="M136" s="13" t="s">
        <v>38</v>
      </c>
      <c r="N136" s="13" t="s">
        <v>38</v>
      </c>
      <c r="O136" s="13" t="s">
        <v>38</v>
      </c>
      <c r="P136" s="13" t="s">
        <v>38</v>
      </c>
      <c r="Q136" s="13" t="s">
        <v>38</v>
      </c>
      <c r="R136" s="13" t="s">
        <v>38</v>
      </c>
      <c r="S136" s="13" t="s">
        <v>38</v>
      </c>
      <c r="T136" s="33">
        <v>0</v>
      </c>
      <c r="U136" s="13" t="s">
        <v>376</v>
      </c>
      <c r="V136" s="45">
        <v>1</v>
      </c>
      <c r="W136" s="33">
        <v>1</v>
      </c>
      <c r="X136" s="13" t="s">
        <v>38</v>
      </c>
      <c r="Y136" s="33"/>
      <c r="Z136" s="33"/>
      <c r="AA136" s="13" t="s">
        <v>38</v>
      </c>
      <c r="AB136" s="13" t="s">
        <v>38</v>
      </c>
      <c r="AC136" s="13"/>
      <c r="AD136" s="13" t="s">
        <v>38</v>
      </c>
      <c r="AE136" s="13"/>
      <c r="AF136" s="31">
        <v>0</v>
      </c>
      <c r="AG136" s="13" t="s">
        <v>38</v>
      </c>
      <c r="AH136" s="13" t="s">
        <v>129</v>
      </c>
      <c r="AI136" s="13" t="s">
        <v>368</v>
      </c>
      <c r="AJ136" s="13" t="s">
        <v>38</v>
      </c>
      <c r="AK136" s="13" t="s">
        <v>38</v>
      </c>
      <c r="AL136" s="13"/>
      <c r="AM136" s="13"/>
      <c r="AN136" s="13" t="s">
        <v>38</v>
      </c>
      <c r="AO136" s="13" t="s">
        <v>38</v>
      </c>
      <c r="AP136" s="13" t="s">
        <v>372</v>
      </c>
      <c r="AQ136" s="13" t="s">
        <v>373</v>
      </c>
      <c r="AR136" s="33"/>
    </row>
    <row r="137" spans="1:44" ht="42.75" customHeight="1">
      <c r="A137" s="158"/>
      <c r="B137" s="134"/>
      <c r="C137" s="13"/>
      <c r="D137" s="13"/>
      <c r="E137" s="13"/>
      <c r="F137" s="153" t="s">
        <v>374</v>
      </c>
      <c r="G137" s="154"/>
      <c r="H137" s="154"/>
      <c r="I137" s="154"/>
      <c r="J137" s="154"/>
      <c r="K137" s="154"/>
      <c r="L137" s="154"/>
      <c r="M137" s="154"/>
      <c r="N137" s="154"/>
      <c r="O137" s="154"/>
      <c r="P137" s="154"/>
      <c r="Q137" s="154"/>
      <c r="R137" s="154"/>
      <c r="S137" s="154"/>
      <c r="T137" s="154"/>
      <c r="U137" s="154"/>
      <c r="V137" s="154"/>
      <c r="W137" s="154"/>
      <c r="X137" s="154"/>
      <c r="Y137" s="154"/>
      <c r="Z137" s="154"/>
      <c r="AA137" s="154"/>
      <c r="AB137" s="154"/>
      <c r="AC137" s="155"/>
      <c r="AD137" s="13"/>
      <c r="AE137" s="13"/>
      <c r="AF137" s="102">
        <v>0</v>
      </c>
      <c r="AG137" s="13"/>
      <c r="AH137" s="13"/>
      <c r="AI137" s="13"/>
      <c r="AJ137" s="13"/>
      <c r="AK137" s="13"/>
      <c r="AL137" s="13"/>
      <c r="AM137" s="13"/>
      <c r="AN137" s="13"/>
      <c r="AO137" s="13"/>
      <c r="AP137" s="13"/>
      <c r="AQ137" s="13"/>
      <c r="AR137" s="33"/>
    </row>
    <row r="138" spans="1:44" ht="60" customHeight="1">
      <c r="A138" s="158"/>
      <c r="B138" s="156" t="s">
        <v>355</v>
      </c>
      <c r="C138" s="156"/>
      <c r="D138" s="156"/>
      <c r="E138" s="156"/>
      <c r="F138" s="156"/>
      <c r="G138" s="156"/>
      <c r="H138" s="156"/>
      <c r="I138" s="156"/>
      <c r="J138" s="156"/>
      <c r="K138" s="156"/>
      <c r="L138" s="156"/>
      <c r="M138" s="156"/>
      <c r="N138" s="156"/>
      <c r="O138" s="156"/>
      <c r="P138" s="156"/>
      <c r="Q138" s="156"/>
      <c r="R138" s="156"/>
      <c r="S138" s="156"/>
      <c r="T138" s="156"/>
      <c r="U138" s="156"/>
      <c r="V138" s="156"/>
      <c r="W138" s="156"/>
      <c r="X138" s="156"/>
      <c r="Y138" s="156"/>
      <c r="Z138" s="156"/>
      <c r="AA138" s="156"/>
      <c r="AB138" s="156"/>
      <c r="AC138" s="157"/>
      <c r="AD138" s="13"/>
      <c r="AE138" s="13"/>
      <c r="AF138" s="13"/>
      <c r="AG138" s="13"/>
      <c r="AH138" s="13"/>
      <c r="AI138" s="13"/>
      <c r="AJ138" s="13"/>
      <c r="AK138" s="13"/>
      <c r="AL138" s="13"/>
      <c r="AM138" s="13"/>
      <c r="AN138" s="13"/>
      <c r="AO138" s="13"/>
      <c r="AP138" s="13"/>
      <c r="AQ138" s="13"/>
      <c r="AR138" s="33"/>
    </row>
    <row r="139" spans="1:44" ht="104.25" customHeight="1" thickBot="1">
      <c r="A139" s="158"/>
      <c r="B139" s="134" t="s">
        <v>377</v>
      </c>
      <c r="C139" s="13"/>
      <c r="D139" s="13"/>
      <c r="E139" s="13"/>
      <c r="F139" s="13" t="s">
        <v>378</v>
      </c>
      <c r="G139" s="13" t="s">
        <v>38</v>
      </c>
      <c r="H139" s="13" t="s">
        <v>379</v>
      </c>
      <c r="I139" s="13" t="s">
        <v>38</v>
      </c>
      <c r="J139" s="13" t="s">
        <v>38</v>
      </c>
      <c r="K139" s="13" t="s">
        <v>38</v>
      </c>
      <c r="L139" s="13" t="s">
        <v>38</v>
      </c>
      <c r="M139" s="13" t="s">
        <v>38</v>
      </c>
      <c r="N139" s="13" t="s">
        <v>38</v>
      </c>
      <c r="O139" s="13" t="s">
        <v>38</v>
      </c>
      <c r="P139" s="13" t="s">
        <v>38</v>
      </c>
      <c r="Q139" s="13" t="s">
        <v>38</v>
      </c>
      <c r="R139" s="13" t="s">
        <v>38</v>
      </c>
      <c r="S139" s="13" t="s">
        <v>38</v>
      </c>
      <c r="T139" s="33">
        <v>7</v>
      </c>
      <c r="U139" s="13" t="s">
        <v>380</v>
      </c>
      <c r="V139" s="45">
        <v>7</v>
      </c>
      <c r="W139" s="33">
        <v>2</v>
      </c>
      <c r="X139" s="33">
        <v>2</v>
      </c>
      <c r="Y139" s="33">
        <v>2</v>
      </c>
      <c r="Z139" s="33">
        <v>1</v>
      </c>
      <c r="AA139" s="13">
        <v>4</v>
      </c>
      <c r="AB139" s="13">
        <v>4</v>
      </c>
      <c r="AC139" s="13">
        <v>9</v>
      </c>
      <c r="AD139" s="13">
        <v>4</v>
      </c>
      <c r="AE139" s="9">
        <v>1</v>
      </c>
      <c r="AF139" s="9">
        <v>1</v>
      </c>
      <c r="AG139" s="31">
        <v>1</v>
      </c>
      <c r="AH139" s="13" t="s">
        <v>129</v>
      </c>
      <c r="AI139" s="79" t="s">
        <v>348</v>
      </c>
      <c r="AJ139" s="79" t="s">
        <v>38</v>
      </c>
      <c r="AK139" s="79" t="s">
        <v>38</v>
      </c>
      <c r="AL139" s="79"/>
      <c r="AM139" s="79"/>
      <c r="AN139" s="13" t="s">
        <v>38</v>
      </c>
      <c r="AO139" s="13" t="s">
        <v>38</v>
      </c>
      <c r="AP139" s="13" t="s">
        <v>87</v>
      </c>
      <c r="AQ139" s="13" t="s">
        <v>470</v>
      </c>
      <c r="AR139" s="33"/>
    </row>
    <row r="140" spans="1:44" ht="62.25" customHeight="1" thickBot="1">
      <c r="A140" s="158"/>
      <c r="B140" s="103"/>
      <c r="C140" s="103"/>
      <c r="D140" s="103"/>
      <c r="E140" s="103"/>
      <c r="F140" s="160" t="s">
        <v>378</v>
      </c>
      <c r="G140" s="160"/>
      <c r="H140" s="160"/>
      <c r="I140" s="160"/>
      <c r="J140" s="160"/>
      <c r="K140" s="160"/>
      <c r="L140" s="160"/>
      <c r="M140" s="160"/>
      <c r="N140" s="160"/>
      <c r="O140" s="160"/>
      <c r="P140" s="160"/>
      <c r="Q140" s="160"/>
      <c r="R140" s="160"/>
      <c r="S140" s="160"/>
      <c r="T140" s="160"/>
      <c r="U140" s="160"/>
      <c r="V140" s="160"/>
      <c r="W140" s="160"/>
      <c r="X140" s="160"/>
      <c r="Y140" s="160"/>
      <c r="Z140" s="160"/>
      <c r="AA140" s="160"/>
      <c r="AB140" s="160"/>
      <c r="AC140" s="160"/>
      <c r="AE140" s="110">
        <f>+AE139</f>
        <v>1</v>
      </c>
      <c r="AF140" s="111">
        <f>+AF139</f>
        <v>1</v>
      </c>
      <c r="AI140" s="180" t="s">
        <v>487</v>
      </c>
      <c r="AJ140" s="181"/>
      <c r="AK140" s="117">
        <f>SUM(AK18+AK36+AK39+AK47+AK55+AK59+AK63+AK70+AK72+AK75+AK76+AK78+AK85+AK88+AK98+AK125+AK130)</f>
        <v>11810212286.470001</v>
      </c>
      <c r="AL140" s="117">
        <f>SUM(AL18+AL36+AL39+AL47+AL55+AL59+AL63+AL70+AL72+AL75+AL76+AL78+AL85+AL88+AL98+AL125+AL130)</f>
        <v>10443633018.029999</v>
      </c>
      <c r="AM140" s="118">
        <f>+AL140/AK140</f>
        <v>0.88428834001522727</v>
      </c>
    </row>
    <row r="141" spans="1:44" ht="48.75" customHeight="1">
      <c r="A141" s="158"/>
      <c r="B141" s="161" t="s">
        <v>377</v>
      </c>
      <c r="C141" s="161"/>
      <c r="D141" s="161"/>
      <c r="E141" s="161"/>
      <c r="F141" s="161"/>
      <c r="G141" s="161"/>
      <c r="H141" s="161"/>
      <c r="I141" s="161"/>
      <c r="J141" s="161"/>
      <c r="K141" s="161"/>
      <c r="L141" s="161"/>
      <c r="M141" s="161"/>
      <c r="N141" s="161"/>
      <c r="O141" s="161"/>
      <c r="P141" s="161"/>
      <c r="Q141" s="161"/>
      <c r="R141" s="161"/>
      <c r="S141" s="161"/>
      <c r="T141" s="161"/>
      <c r="U141" s="161"/>
      <c r="V141" s="161"/>
      <c r="W141" s="161"/>
      <c r="X141" s="161"/>
      <c r="Y141" s="161"/>
      <c r="Z141" s="161"/>
      <c r="AA141" s="161"/>
      <c r="AB141" s="161"/>
      <c r="AC141" s="161"/>
      <c r="AE141" s="110">
        <f>+AE140</f>
        <v>1</v>
      </c>
      <c r="AF141" s="111">
        <f>+AF140</f>
        <v>1</v>
      </c>
    </row>
    <row r="142" spans="1:44" ht="39">
      <c r="A142" s="158"/>
      <c r="B142" s="162" t="s">
        <v>292</v>
      </c>
      <c r="C142" s="162"/>
      <c r="D142" s="162"/>
      <c r="E142" s="162"/>
      <c r="F142" s="162"/>
      <c r="G142" s="162"/>
      <c r="H142" s="162"/>
      <c r="I142" s="162"/>
      <c r="J142" s="162"/>
      <c r="K142" s="162"/>
      <c r="L142" s="162"/>
      <c r="M142" s="162"/>
      <c r="N142" s="162"/>
      <c r="O142" s="162"/>
      <c r="P142" s="162"/>
      <c r="Q142" s="162"/>
      <c r="R142" s="162"/>
      <c r="S142" s="162"/>
      <c r="T142" s="162"/>
      <c r="U142" s="162"/>
      <c r="V142" s="162"/>
      <c r="W142" s="162"/>
      <c r="X142" s="162"/>
      <c r="Y142" s="162"/>
      <c r="Z142" s="162"/>
      <c r="AA142" s="162"/>
      <c r="AB142" s="162"/>
      <c r="AC142" s="162"/>
      <c r="AE142" s="112">
        <v>1</v>
      </c>
      <c r="AF142" s="113">
        <f>+(AF141+AF138+AF129+AF124+AF121+AF110+AF100)/7</f>
        <v>0.563003663003663</v>
      </c>
    </row>
    <row r="143" spans="1:44" ht="15.75" thickBot="1"/>
    <row r="144" spans="1:44">
      <c r="Y144" s="135" t="s">
        <v>484</v>
      </c>
      <c r="Z144" s="136"/>
      <c r="AA144" s="136"/>
      <c r="AB144" s="136"/>
      <c r="AC144" s="136"/>
      <c r="AD144" s="137"/>
      <c r="AE144" s="150">
        <f>+(AE142+AE97+AE81+AE68+AE22)/5</f>
        <v>0.76306060606060611</v>
      </c>
    </row>
    <row r="145" spans="25:32" ht="36" customHeight="1">
      <c r="Y145" s="138"/>
      <c r="Z145" s="139"/>
      <c r="AA145" s="139"/>
      <c r="AB145" s="139"/>
      <c r="AC145" s="139"/>
      <c r="AD145" s="140"/>
      <c r="AE145" s="151"/>
    </row>
    <row r="146" spans="25:32" ht="27.75" customHeight="1">
      <c r="Y146" s="138"/>
      <c r="Z146" s="139"/>
      <c r="AA146" s="139"/>
      <c r="AB146" s="139"/>
      <c r="AC146" s="139"/>
      <c r="AD146" s="140"/>
      <c r="AE146" s="151"/>
    </row>
    <row r="147" spans="25:32" ht="15.75" thickBot="1">
      <c r="Y147" s="138"/>
      <c r="Z147" s="139"/>
      <c r="AA147" s="139"/>
      <c r="AB147" s="139"/>
      <c r="AC147" s="139"/>
      <c r="AD147" s="140"/>
      <c r="AE147" s="152"/>
    </row>
    <row r="148" spans="25:32">
      <c r="Y148" s="141" t="s">
        <v>483</v>
      </c>
      <c r="Z148" s="142"/>
      <c r="AA148" s="142"/>
      <c r="AB148" s="142"/>
      <c r="AC148" s="142"/>
      <c r="AD148" s="142"/>
      <c r="AE148" s="143"/>
      <c r="AF148" s="150">
        <f>+(AF142+AF97+AF81+AF68+AF22)/5</f>
        <v>0.61789001725015946</v>
      </c>
    </row>
    <row r="149" spans="25:32">
      <c r="Y149" s="144"/>
      <c r="Z149" s="145"/>
      <c r="AA149" s="145"/>
      <c r="AB149" s="145"/>
      <c r="AC149" s="145"/>
      <c r="AD149" s="145"/>
      <c r="AE149" s="146"/>
      <c r="AF149" s="151"/>
    </row>
    <row r="150" spans="25:32" ht="27.75" customHeight="1">
      <c r="Y150" s="144"/>
      <c r="Z150" s="145"/>
      <c r="AA150" s="145"/>
      <c r="AB150" s="145"/>
      <c r="AC150" s="145"/>
      <c r="AD150" s="145"/>
      <c r="AE150" s="146"/>
      <c r="AF150" s="151"/>
    </row>
    <row r="151" spans="25:32" ht="36.75" customHeight="1" thickBot="1">
      <c r="Y151" s="147"/>
      <c r="Z151" s="148"/>
      <c r="AA151" s="148"/>
      <c r="AB151" s="148"/>
      <c r="AC151" s="148"/>
      <c r="AD151" s="148"/>
      <c r="AE151" s="149"/>
      <c r="AF151" s="152"/>
    </row>
  </sheetData>
  <autoFilter ref="A1:AQ142"/>
  <mergeCells count="119">
    <mergeCell ref="AI140:AJ140"/>
    <mergeCell ref="F74:F76"/>
    <mergeCell ref="F101:F102"/>
    <mergeCell ref="F104:F105"/>
    <mergeCell ref="F107:F108"/>
    <mergeCell ref="F112:F114"/>
    <mergeCell ref="F118:F119"/>
    <mergeCell ref="B130:B136"/>
    <mergeCell ref="F103:AC103"/>
    <mergeCell ref="F106:AC106"/>
    <mergeCell ref="F109:AC109"/>
    <mergeCell ref="B110:AC110"/>
    <mergeCell ref="B101:B109"/>
    <mergeCell ref="F77:AC77"/>
    <mergeCell ref="F11:AC11"/>
    <mergeCell ref="B14:AC14"/>
    <mergeCell ref="F13:AC13"/>
    <mergeCell ref="F16:AC16"/>
    <mergeCell ref="F3:AC3"/>
    <mergeCell ref="F6:AC6"/>
    <mergeCell ref="F8:AC8"/>
    <mergeCell ref="B9:AC9"/>
    <mergeCell ref="G18:G19"/>
    <mergeCell ref="B2:B7"/>
    <mergeCell ref="F4:F5"/>
    <mergeCell ref="B10:B12"/>
    <mergeCell ref="B18:B19"/>
    <mergeCell ref="F18:F19"/>
    <mergeCell ref="B17:AC17"/>
    <mergeCell ref="F20:AC20"/>
    <mergeCell ref="B21:AC21"/>
    <mergeCell ref="A22:AC22"/>
    <mergeCell ref="B28:AC28"/>
    <mergeCell ref="F27:AC27"/>
    <mergeCell ref="F25:AC25"/>
    <mergeCell ref="A23:A68"/>
    <mergeCell ref="B68:AC68"/>
    <mergeCell ref="B67:AC67"/>
    <mergeCell ref="B63:B66"/>
    <mergeCell ref="F65:F66"/>
    <mergeCell ref="G66:AC66"/>
    <mergeCell ref="F64:AC64"/>
    <mergeCell ref="B23:B26"/>
    <mergeCell ref="F23:F24"/>
    <mergeCell ref="B29:B30"/>
    <mergeCell ref="F29:F30"/>
    <mergeCell ref="B33:B52"/>
    <mergeCell ref="F33:F34"/>
    <mergeCell ref="F36:F37"/>
    <mergeCell ref="F39:F41"/>
    <mergeCell ref="A2:A19"/>
    <mergeCell ref="F43:F48"/>
    <mergeCell ref="F79:AC79"/>
    <mergeCell ref="B69:B80"/>
    <mergeCell ref="F80:AC80"/>
    <mergeCell ref="A69:A81"/>
    <mergeCell ref="B81:AC81"/>
    <mergeCell ref="F31:AC31"/>
    <mergeCell ref="B32:AC32"/>
    <mergeCell ref="F35:AC35"/>
    <mergeCell ref="F38:AC38"/>
    <mergeCell ref="F42:AC42"/>
    <mergeCell ref="F50:F52"/>
    <mergeCell ref="F59:F60"/>
    <mergeCell ref="F49:AC49"/>
    <mergeCell ref="F53:AC53"/>
    <mergeCell ref="B54:AC54"/>
    <mergeCell ref="B55:B62"/>
    <mergeCell ref="F62:AC62"/>
    <mergeCell ref="F61:AC61"/>
    <mergeCell ref="F56:AC56"/>
    <mergeCell ref="F58:AC58"/>
    <mergeCell ref="F71:AC71"/>
    <mergeCell ref="F73:AC73"/>
    <mergeCell ref="F69:F70"/>
    <mergeCell ref="B121:AC121"/>
    <mergeCell ref="A97:AC97"/>
    <mergeCell ref="A82:A96"/>
    <mergeCell ref="B100:AC100"/>
    <mergeCell ref="B98:B99"/>
    <mergeCell ref="F92:AC92"/>
    <mergeCell ref="B93:AC93"/>
    <mergeCell ref="B91:B92"/>
    <mergeCell ref="F95:AC95"/>
    <mergeCell ref="B96:AC96"/>
    <mergeCell ref="B94:B95"/>
    <mergeCell ref="F86:AC86"/>
    <mergeCell ref="B85:B86"/>
    <mergeCell ref="B87:AC87"/>
    <mergeCell ref="F89:AC89"/>
    <mergeCell ref="B90:AC90"/>
    <mergeCell ref="B88:B89"/>
    <mergeCell ref="F83:AC83"/>
    <mergeCell ref="B84:AC84"/>
    <mergeCell ref="B82:B83"/>
    <mergeCell ref="Y144:AD147"/>
    <mergeCell ref="Y148:AE151"/>
    <mergeCell ref="AE144:AE147"/>
    <mergeCell ref="AF148:AF151"/>
    <mergeCell ref="F137:AC137"/>
    <mergeCell ref="B138:AC138"/>
    <mergeCell ref="A98:A142"/>
    <mergeCell ref="F140:AC140"/>
    <mergeCell ref="B141:AC141"/>
    <mergeCell ref="B142:AC142"/>
    <mergeCell ref="B129:AC129"/>
    <mergeCell ref="B125:B128"/>
    <mergeCell ref="F131:AC131"/>
    <mergeCell ref="F133:AC133"/>
    <mergeCell ref="F135:AC135"/>
    <mergeCell ref="F123:AC123"/>
    <mergeCell ref="B124:AC124"/>
    <mergeCell ref="B122:B123"/>
    <mergeCell ref="F126:AC126"/>
    <mergeCell ref="F128:AC128"/>
    <mergeCell ref="F115:AC115"/>
    <mergeCell ref="F117:AC117"/>
    <mergeCell ref="F120:AC120"/>
    <mergeCell ref="B111:B120"/>
  </mergeCells>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 ALHCN A DIC 30 2022 </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ALVARO_CAMPO</dc:creator>
  <cp:lastModifiedBy>Maria Mernarda Perez Carmona</cp:lastModifiedBy>
  <dcterms:created xsi:type="dcterms:W3CDTF">2023-01-28T02:05:02Z</dcterms:created>
  <dcterms:modified xsi:type="dcterms:W3CDTF">2023-01-31T16:21:41Z</dcterms:modified>
</cp:coreProperties>
</file>