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F0512449-C023-4564-9B94-CEA4AF871309}" xr6:coauthVersionLast="47" xr6:coauthVersionMax="47" xr10:uidLastSave="{00000000-0000-0000-0000-000000000000}"/>
  <bookViews>
    <workbookView xWindow="-110" yWindow="-110" windowWidth="19420" windowHeight="10420" xr2:uid="{00000000-000D-0000-FFFF-FFFF00000000}"/>
  </bookViews>
  <sheets>
    <sheet name="a 30 de juni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 i="1" l="1"/>
  <c r="AP63" i="1" l="1"/>
  <c r="AQ63" i="1" s="1"/>
  <c r="AL63" i="1"/>
  <c r="AQ61" i="1"/>
  <c r="AQ56" i="1"/>
  <c r="AQ47" i="1"/>
  <c r="AQ45" i="1"/>
  <c r="AQ43" i="1"/>
  <c r="AQ22" i="1"/>
  <c r="AQ20" i="1"/>
  <c r="AQ15" i="1"/>
  <c r="AQ7" i="1"/>
  <c r="AC61" i="1"/>
  <c r="AB62" i="1"/>
  <c r="AB61" i="1"/>
  <c r="AB59" i="1"/>
  <c r="AB58" i="1"/>
  <c r="AB57" i="1"/>
  <c r="AB56" i="1"/>
  <c r="AC56" i="1" s="1"/>
  <c r="AB55" i="1"/>
  <c r="AB54" i="1"/>
  <c r="AB53" i="1"/>
  <c r="AB51" i="1"/>
  <c r="AB47" i="1"/>
  <c r="AC47" i="1" s="1"/>
  <c r="AC63" i="1" s="1"/>
  <c r="AC45" i="1"/>
  <c r="AC43" i="1"/>
  <c r="AB36" i="1"/>
  <c r="AB35" i="1"/>
  <c r="AB34" i="1"/>
  <c r="AB33" i="1"/>
  <c r="AC22" i="1" s="1"/>
  <c r="AC46" i="1" s="1"/>
  <c r="AB18" i="1" l="1"/>
  <c r="AB17" i="1"/>
  <c r="AB15" i="1"/>
  <c r="AC15" i="1" s="1"/>
  <c r="AB13" i="1"/>
  <c r="AB12" i="1"/>
  <c r="AB11" i="1"/>
  <c r="AB9" i="1"/>
  <c r="AB20" i="1"/>
  <c r="AC20" i="1" s="1"/>
  <c r="AB16" i="1"/>
  <c r="T15" i="1"/>
  <c r="T60" i="1"/>
  <c r="R60" i="1"/>
  <c r="T59" i="1"/>
  <c r="R59" i="1"/>
  <c r="T57" i="1"/>
  <c r="R57" i="1"/>
  <c r="S57" i="1" s="1"/>
  <c r="R56" i="1"/>
  <c r="T52" i="1"/>
  <c r="R52" i="1"/>
  <c r="S52" i="1" s="1"/>
  <c r="R48" i="1"/>
  <c r="T47" i="1"/>
  <c r="R47" i="1"/>
  <c r="S47" i="1" s="1"/>
  <c r="R45" i="1"/>
  <c r="T43" i="1"/>
  <c r="R43" i="1"/>
  <c r="S43" i="1" s="1"/>
  <c r="R37" i="1"/>
  <c r="T20" i="1"/>
  <c r="T19" i="1"/>
  <c r="R19" i="1"/>
  <c r="S19" i="1" s="1"/>
  <c r="T18" i="1"/>
  <c r="R18" i="1"/>
  <c r="S18" i="1" s="1"/>
  <c r="T17" i="1"/>
  <c r="R17" i="1"/>
  <c r="S17" i="1" s="1"/>
  <c r="T16" i="1"/>
  <c r="R16" i="1"/>
  <c r="S16" i="1" s="1"/>
  <c r="R15" i="1"/>
  <c r="S15" i="1" s="1"/>
  <c r="T13" i="1"/>
  <c r="T21" i="1" s="1"/>
  <c r="T28" i="1"/>
  <c r="R28" i="1"/>
  <c r="S28" i="1" s="1"/>
  <c r="S46" i="1" s="1"/>
  <c r="T24" i="1"/>
  <c r="R24" i="1"/>
  <c r="T22" i="1"/>
  <c r="R22" i="1"/>
  <c r="T7" i="1"/>
  <c r="S7" i="1"/>
  <c r="S21" i="1" s="1"/>
  <c r="AC7" i="1" l="1"/>
  <c r="AC21" i="1" s="1"/>
  <c r="AC64" i="1" s="1"/>
  <c r="T46" i="1"/>
  <c r="S63" i="1"/>
  <c r="S64" i="1" s="1"/>
  <c r="T63" i="1"/>
  <c r="T6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Marlene Andrade</author>
  </authors>
  <commentList>
    <comment ref="N6" authorId="0" shapeId="0" xr:uid="{00000000-0006-0000-0000-000001000000}">
      <text>
        <r>
          <rPr>
            <b/>
            <sz val="9"/>
            <color indexed="81"/>
            <rFont val="Tahoma"/>
            <family val="2"/>
          </rPr>
          <t>Luz Marlene Andrade:</t>
        </r>
        <r>
          <rPr>
            <sz val="9"/>
            <color indexed="81"/>
            <rFont val="Tahoma"/>
            <family val="2"/>
          </rPr>
          <t xml:space="preserve">
Corresponde a lo programado según plan indicativo, más lo alcanzado o rezagado en las vigencias anteriores (2020-2021) </t>
        </r>
      </text>
    </comment>
    <comment ref="AH6" authorId="0" shapeId="0" xr:uid="{00000000-0006-0000-0000-000002000000}">
      <text>
        <r>
          <rPr>
            <b/>
            <sz val="9"/>
            <color indexed="81"/>
            <rFont val="Tahoma"/>
            <family val="2"/>
          </rPr>
          <t>Luz Marlene Andrade:</t>
        </r>
        <r>
          <rPr>
            <sz val="9"/>
            <color indexed="81"/>
            <rFont val="Tahoma"/>
            <family val="2"/>
          </rPr>
          <t xml:space="preserve">
Corresponde al avance de la actividad en el proyecto</t>
        </r>
      </text>
    </comment>
    <comment ref="AK6" authorId="0" shapeId="0" xr:uid="{00000000-0006-0000-0000-000003000000}">
      <text>
        <r>
          <rPr>
            <b/>
            <sz val="9"/>
            <color indexed="81"/>
            <rFont val="Tahoma"/>
            <family val="2"/>
          </rPr>
          <t>Luz Marlene Andrade:</t>
        </r>
        <r>
          <rPr>
            <sz val="9"/>
            <color indexed="81"/>
            <rFont val="Tahoma"/>
            <family val="2"/>
          </rPr>
          <t xml:space="preserve">
Indicar si la actividad se financia con:
1. Inversión
2. Funcionamiento
3. Otros Recursos</t>
        </r>
      </text>
    </comment>
    <comment ref="AM6" authorId="0"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List>
</comments>
</file>

<file path=xl/sharedStrings.xml><?xml version="1.0" encoding="utf-8"?>
<sst xmlns="http://schemas.openxmlformats.org/spreadsheetml/2006/main" count="603" uniqueCount="327">
  <si>
    <t>ALCALDIA MAYOR DE CARTAGENA DE INDIAS</t>
  </si>
  <si>
    <t>SALVEMOS JUNTOS A CARTAGENA - POR UNA CARTAGENA LIBRE Y RESILIENTE</t>
  </si>
  <si>
    <t>DEPARTAMENTO ADMINISTRATIVO DE TRANSITO Y TRANSPORTE DATT</t>
  </si>
  <si>
    <t>Pilar</t>
  </si>
  <si>
    <t>Línea Estratégica</t>
  </si>
  <si>
    <t>Indicador de Bienestar</t>
  </si>
  <si>
    <t>Línea Base 2019</t>
  </si>
  <si>
    <t>Meta de Bienestar 2020-2023</t>
  </si>
  <si>
    <t>Reportes de Avances  de  Metas de Bienestar a 31 de  marzo de 2022</t>
  </si>
  <si>
    <t>Reportes de Avances  de  Metas de Bienestar a 30 de junio de 2022</t>
  </si>
  <si>
    <t>Programa</t>
  </si>
  <si>
    <t>Indicador de Producto</t>
  </si>
  <si>
    <t>Unidad de medida del indicador producto</t>
  </si>
  <si>
    <t>Línea Base 2019 
Según PDD</t>
  </si>
  <si>
    <t>Descripción de la Meta Producto 2020-2023</t>
  </si>
  <si>
    <t>Valor Absoluto de la Meta Producto 2020-2023</t>
  </si>
  <si>
    <t>Programación meta a 2022</t>
  </si>
  <si>
    <t>Acumulado de meta producto a 2021</t>
  </si>
  <si>
    <t>Reportes de Avances  de  Metas productos del 1 de enero  a 31 de marzo de 2022</t>
  </si>
  <si>
    <t>Reportes de Avances  de  Metas productos del 1 de abril a 30 de junio de 2022</t>
  </si>
  <si>
    <t>Proyecto</t>
  </si>
  <si>
    <t>Código de proyecto BPIM</t>
  </si>
  <si>
    <t>Objetivo del Proyecto</t>
  </si>
  <si>
    <t>Actividades de Proyecto</t>
  </si>
  <si>
    <t>Valor Absoluto de la Actividad del  Proyecto 2022</t>
  </si>
  <si>
    <t>Reportes Actividades de proyectos 1 de enero  a 31 de marzo 2022</t>
  </si>
  <si>
    <t>Reportes Actividades de proyectos 1 de abril al 30 de junio 2022</t>
  </si>
  <si>
    <t xml:space="preserve">Fecha de inicio </t>
  </si>
  <si>
    <t xml:space="preserve">Fecha de Terminación </t>
  </si>
  <si>
    <t>Beneficiarios Programados</t>
  </si>
  <si>
    <t>Beneficiarios Cubiertos</t>
  </si>
  <si>
    <t>Porcentaje de avance Actividad Proyecto</t>
  </si>
  <si>
    <t xml:space="preserve">Dependencia Responsable </t>
  </si>
  <si>
    <t>Nombre del Responable</t>
  </si>
  <si>
    <t>Fuente de Financiación</t>
  </si>
  <si>
    <t>Apropiación Definitiva
(en pesos)</t>
  </si>
  <si>
    <t>Fuente Presupuestal</t>
  </si>
  <si>
    <t>Rubro Presupuestal</t>
  </si>
  <si>
    <t>Código Presupuestal</t>
  </si>
  <si>
    <t>Reporte ejecución presuspuestal a 30 de junio de 2022</t>
  </si>
  <si>
    <t>¿Requiere contratación?</t>
  </si>
  <si>
    <t>Tipo de Contración</t>
  </si>
  <si>
    <t>Fecha de Inicio Contratación</t>
  </si>
  <si>
    <t>Observaciones a 30 de junio  de 2022</t>
  </si>
  <si>
    <t>Pilar # 1 Cartagena Resiliente</t>
  </si>
  <si>
    <t>Espacio Público , Movilidad y Transporte Resiliente</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</si>
  <si>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</si>
  <si>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</si>
  <si>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</si>
  <si>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 xml:space="preserve">La tasa de mortalidad en accidente de tránsito por cada 100 mil habitantes , cerró en el 1er trimestre de 2022 en 3,22 , mostrando  un   aumento de 172,88% que equivale a 22 victimas fatales más las registradas en el mismo período de 2019.
La tasa de morbilidad en accidente de tránsito por cada 100 mil habitantes, cerró en   50,23 en el 1er trimestre  de  2022, mostrando una disminución muy significativa del 11,77%, que equivalen a 47 victimas fatales menos a las registradas en el mismo período del 2019
</t>
  </si>
  <si>
    <t xml:space="preserve">La tasa de mortalidad en accidente de tránsito por cada 100 mil habitantes , cerró en el 2do trimestre de 2022 en 1,79 , mostrando  un   aumento de 13,29% que equivale a 3 victimas fatales más que  las registradas en el mismo período de 2019.
La tasa de morbilidad en accidente de tránsito por cada 100 mil habitantes, cerró en   41,32 en el 2do trimestre  de  2022, mostrando una disminución muy significativa del 31,24%, que equivalen a 173 victimas fatales menos que las registradas en el mismo período del 2019
</t>
  </si>
  <si>
    <t>Reducción de la Siniestralidad Vial</t>
  </si>
  <si>
    <t xml:space="preserve">Actores viales capacitados en educación y cultura para la seguridad vial </t>
  </si>
  <si>
    <t>Número de actores viales</t>
  </si>
  <si>
    <t xml:space="preserve">192.438 Actores viales 
Fuente DATT
</t>
  </si>
  <si>
    <t>Capacitar 60.000 actores viales  en educación y cultura para la seguridad vial</t>
  </si>
  <si>
    <t>Fortalecimiento de la Educación, cultura y seguridad vial en el Distrito de Cartagena de Indias</t>
  </si>
  <si>
    <t xml:space="preserve">Reducir las tasas de la accidentalidad vial en el Distrito de Cartagena </t>
  </si>
  <si>
    <t xml:space="preserve">Capacitar a 1450 estudiantes a traves del  programa Rutas Educativas Seguras en convenio con Instituciones Educativas. </t>
  </si>
  <si>
    <t>Subdirección Operativa/ Area de Educación Vial</t>
  </si>
  <si>
    <t>Ivonne Patiño</t>
  </si>
  <si>
    <t>Inversión</t>
  </si>
  <si>
    <t>Recursos propios</t>
  </si>
  <si>
    <t>2.3.2409.0600.2021130010246</t>
  </si>
  <si>
    <t>SI</t>
  </si>
  <si>
    <t>PRESTACION DE SERVICIOS PROFESIONALES Y DE APOYO A LA GESTION</t>
  </si>
  <si>
    <t>ENERO</t>
  </si>
  <si>
    <t>Se implementa el programa Rutas educativas seguras en las diferentes instituciones educativas</t>
  </si>
  <si>
    <t>Capacitar a 500 conductores en normas de transito y seguridad vial</t>
  </si>
  <si>
    <t>NO</t>
  </si>
  <si>
    <t>Se ejecuta desde el programa empresarial aprendo y me muevo seguro</t>
  </si>
  <si>
    <t xml:space="preserve">Sensibilizar a 50 Adultos mayores en normas de tránsito y seguridad vial </t>
  </si>
  <si>
    <t>Durante este período no se ejecutó esta actividad</t>
  </si>
  <si>
    <t>Capacitar a 3000 contraventores en normas de tránsito, educación y cultura para la seguridad vial</t>
  </si>
  <si>
    <t>Se  certificaron a los infractores en las normas de tránsito para acojerse al descuento del 25 o 50%</t>
  </si>
  <si>
    <t>Realizar 120  operativos de control de alcoholemia</t>
  </si>
  <si>
    <t>No definido</t>
  </si>
  <si>
    <t>Subdirección Operativa</t>
  </si>
  <si>
    <t>Jorge Gonzalez Barco</t>
  </si>
  <si>
    <t>En el período solicitado se mantiene el control de alcoholemia, con 74 operativos y 77 comparendos, de acuerdo a las actividades operativas realizadas hasta la fecha consideramos al finalizar el año el cumplimiento de la meta propuesta.</t>
  </si>
  <si>
    <t>Realizar 120 operativos de control de velocidad</t>
  </si>
  <si>
    <t>De acuerdo a los indices de accidentalidad se continuan realizando los operativos para control de velocidad, en este período solicitado se efectuaron 49 operativos, arrojando como resultado 244 comparendos.</t>
  </si>
  <si>
    <t>Campañas educativas en seguridad vial realizadas por diferentes medios</t>
  </si>
  <si>
    <t>Número de campañas educativas</t>
  </si>
  <si>
    <t xml:space="preserve">79 Campañas Educativas 
Fuente DATT
</t>
  </si>
  <si>
    <t>Realizar 9 campañas educativas  en seguridad vial por diferentes medios para sensibilizar a 200.000  personas</t>
  </si>
  <si>
    <t xml:space="preserve">Diseñar y realizar  2  campañas educativas en seguridad vial
</t>
  </si>
  <si>
    <t xml:space="preserve">PRESTACION DE SERVICIOS </t>
  </si>
  <si>
    <t xml:space="preserve">JULIO </t>
  </si>
  <si>
    <t>Se está ejecutando la campaña en la jugada muevete seguro para los motociclistas</t>
  </si>
  <si>
    <t>Realizar 10 aulas moviles en  puntos estratégicos de la ciudad para socializar las campañas educativas en seguridad vial</t>
  </si>
  <si>
    <t>Se instalan las aulas móviles para sensibilizar a los motociclistas</t>
  </si>
  <si>
    <t>Señales verticales instaladas</t>
  </si>
  <si>
    <t>Número de señales verticales</t>
  </si>
  <si>
    <t xml:space="preserve">6685 Señales verticales 
Fuente DATT
</t>
  </si>
  <si>
    <t xml:space="preserve">Instalar 1.000 señales verticales </t>
  </si>
  <si>
    <t>Ampliación y mantenimiento de la señalización vial en el Distrito de  Cartagena de Indias</t>
  </si>
  <si>
    <t>Ampliar y mantener la señalización vial  en el Distrito de Cartagena</t>
  </si>
  <si>
    <t>Elaborar un anexo técnico para definir  la instalación de señales  verticales y horizontales en la ciudad</t>
  </si>
  <si>
    <t>Alexander Baracaldo</t>
  </si>
  <si>
    <t>Recursos propios-ICLD</t>
  </si>
  <si>
    <t>2.3.2409.0600.2021130010247</t>
  </si>
  <si>
    <t>Se realizó un anexo técnico para la contratación de la vigencia del 2022, la cual se encuentra en revisión en La UIC</t>
  </si>
  <si>
    <t xml:space="preserve">Metros lineales en marcas 
longitudinales demarcados 
</t>
  </si>
  <si>
    <t>Número de metros lineales</t>
  </si>
  <si>
    <t xml:space="preserve">555.217 Metros lineales 
Fuente DATT 
</t>
  </si>
  <si>
    <t xml:space="preserve">Demarcar 150.000 metros lineales en marcas longitudinales  </t>
  </si>
  <si>
    <t>Implementar 1 intersección semaforica en el Distrito</t>
  </si>
  <si>
    <t xml:space="preserve">CONTRATO DE OBRA </t>
  </si>
  <si>
    <t>MARZO</t>
  </si>
  <si>
    <t>Se incluyó en la planeación y en el presupuesto que ya fue aprobado por la Secretaría de infraestructura  , actalmente se reciben las propuestas de los oferentes para la contratación</t>
  </si>
  <si>
    <t>Pasos peatonales demarcados o mantenidos</t>
  </si>
  <si>
    <t>Número de pasos peatonales</t>
  </si>
  <si>
    <t>ND</t>
  </si>
  <si>
    <t>Demarcar o mantener 400 pasos peatonales.</t>
  </si>
  <si>
    <t>Realizar 200 visitas tecnicas para verificar el estado de la señalización vial</t>
  </si>
  <si>
    <r>
      <rPr>
        <b/>
        <sz val="10"/>
        <color indexed="8"/>
        <rFont val="Calibri"/>
        <family val="2"/>
      </rPr>
      <t xml:space="preserve">Sectores intervenidos y visitados:   </t>
    </r>
    <r>
      <rPr>
        <sz val="10"/>
        <color indexed="8"/>
        <rFont val="Calibri"/>
        <family val="2"/>
      </rPr>
      <t xml:space="preserve">      
Manga   
Mamonal
Cordialidad ,frente a potales alicanto
Corredor de Carga Ara Los corrales 
Avenida pedro heredia antiguo terminal de trasporte
Avenida Pedro heredia 4 vientos
Campestre
Sena Mamonal
Villa rosita
Calamares
Hospital Bocagrande
Anita
Crisantoluque sector 
corredor de Carga , postobon
Trv 54 Inem
Ronda real
Av pedro romero
la esperanza
Simon Bolivar                                                                 </t>
    </r>
  </si>
  <si>
    <t>Zonas escolares demarcadas o mantenidas</t>
  </si>
  <si>
    <t>Número de zonas escolares</t>
  </si>
  <si>
    <t>Demarcar o mantener 80 zonas escolares</t>
  </si>
  <si>
    <t>Realizar mantenimiento preventivo y correctivo  a 89 instersecciones semafóricas</t>
  </si>
  <si>
    <t>31/122022</t>
  </si>
  <si>
    <t>CONTRATO DE OBRA</t>
  </si>
  <si>
    <t>Se resalta que hasta la fecha en todo el año van 71 intersecciones a las que se le han hecho mantenimiento, tomado en cuenta que estos mantenimientos en su mayoría son correctivos y en el día a día se ven afectados continuamente intersecciones a las que ya se han intervenido varias veces.</t>
  </si>
  <si>
    <t>Líneas reductoras de velocidad instalados tipo bandas sonoras o resaltos o estoperoles</t>
  </si>
  <si>
    <t>Número de líneas reductoras</t>
  </si>
  <si>
    <t xml:space="preserve">Instalar 1.000 líneas de reductores de velocidad tipo bandas sonoras o resaltos o estoperoles. </t>
  </si>
  <si>
    <t xml:space="preserve">Plan local de seguridad vial formulado </t>
  </si>
  <si>
    <t>Número de plan local</t>
  </si>
  <si>
    <t xml:space="preserve">Formular el Plan local de seguridad vial para la ciudad </t>
  </si>
  <si>
    <t>N/A</t>
  </si>
  <si>
    <t>Formulación y Adopción del Plan Local de Seguridad Vial en el Distrito de Cartagena de Indias</t>
  </si>
  <si>
    <t>Fortalecer la cultura y educación vial en el Distrito de Cartagena</t>
  </si>
  <si>
    <t>Implementar  el plan local de seguridad vial adoptado mediante decreto 1394 de 2021</t>
  </si>
  <si>
    <t>Karen Velasquez</t>
  </si>
  <si>
    <t>2.3.2409.0600.2021130010251</t>
  </si>
  <si>
    <t>El 21 de Junio se realizó el Quinto Comité local de seguridad vial en el que se realizo evaluacion del avance de implementacion del Plan Estrategico de Seguridad Vial del distrito de Cartagena de Indias.</t>
  </si>
  <si>
    <t xml:space="preserve">Fortalecimiento de la capacidad de respuesta del Departamento Administrativo de Transito y Transporte </t>
  </si>
  <si>
    <t xml:space="preserve">Funcionarios capacitados en competencias laborales </t>
  </si>
  <si>
    <t>Número de funcionarios capacitados</t>
  </si>
  <si>
    <t xml:space="preserve">100 funcionarios 
Fuente DATT
</t>
  </si>
  <si>
    <t xml:space="preserve">Capacitar a 201 funcionarios en competencias laborales </t>
  </si>
  <si>
    <t>Implementación de Reingeniería Institucional y Fortalecimiento Financiero del  Departamento Administrativo de Transito y Transporte de Cartagena de Indias</t>
  </si>
  <si>
    <t>Aumentar la  capacidad administrativa , financiera y operativa del DATT para atender los nuevos retos  que imponen la movilidad de la ciudad.</t>
  </si>
  <si>
    <t>Realizar 4 jornadas de capacitación en competencias laborales  a funcionarios del DATT.</t>
  </si>
  <si>
    <t>Subdirección Adminsitrativa y Financiera / Bienestar social</t>
  </si>
  <si>
    <t>Viviana Montenegro</t>
  </si>
  <si>
    <t>Recursos Propios</t>
  </si>
  <si>
    <t>2.3.4599.1000.2021130010248</t>
  </si>
  <si>
    <t>Se suscribió contrato número SA-MC-DATT-002-2022
Objeto del contrato
CONTRATAR LA PRESTACIÓN DE SERVICIOS DE CAPACITACIÓN PARA LOS AGENTES DE TRÁNSITO DEL DEPARTAMENTO ADMINISTRATIVO DE TRÁNSITO Y TRANSPORTE DEL DISTRITO DE CARTAGENA - DATT, ENOPERACIÓN DE ALCOHOSENSORES Y NORMAS DE TRÁNSITO, REQUERIDAS PARA LA OPERACIÓN DEL DATT</t>
  </si>
  <si>
    <t>Celebrar  1 convenio  con institución educativa calificada  para la capacitación de los funcionarios DATT</t>
  </si>
  <si>
    <t xml:space="preserve">% de renovación del parque automotor </t>
  </si>
  <si>
    <t>Porcentaje de renovación</t>
  </si>
  <si>
    <t xml:space="preserve">96% (110 vehículos) con 5 o más años de vida útil 
Fuente DATT
</t>
  </si>
  <si>
    <t xml:space="preserve">Renovar el 70 % (80 vehículos) del parque automotor </t>
  </si>
  <si>
    <t xml:space="preserve">Realizar un proceso para dar  debaja a vehículos y motocicletas  en mal estado </t>
  </si>
  <si>
    <t xml:space="preserve">Subdirección Adminsitrativa y Financiera </t>
  </si>
  <si>
    <t>Se entregaron 39 motocicletas a la oficina de apoyo logístico para dar de baja</t>
  </si>
  <si>
    <t>Adquirir 5 vehículos  para renovar el parque automotor de la entidad</t>
  </si>
  <si>
    <t>SELECCION ABREVIADA DE MENOR CUANTIA- ACIERDO MARCO DE PRECIOS</t>
  </si>
  <si>
    <t xml:space="preserve">El día 23 de marzo del 2022, mediante Decreto 0412 se autorizó realizar el traslado presupuestal que permita garantizar la existencia de los recursos en la apropiación presupuestal, para realizar la adquisición de vehículos y motocicletas. 
EL Distrito mediante evento Nº 129710 realizado en la tienda virtual del estado colombiano abrió proceso de compra de los vehículos para fortalecer el parque automotor de DATT, sin emabrago a la fecha del cierre establecido para el 11 de mayo del 2022, no se recibieron propuesta, por lo que el evento se declaró desierto. Actualmente nos encontramso en la estructuracion de los documentos pre-contractuales para adelantar la seleccion abreviada de menor cuantia </t>
  </si>
  <si>
    <t>Adquirir 15 motocicletas  para renovar el parque automotor de la entidad</t>
  </si>
  <si>
    <t>AGOSTO</t>
  </si>
  <si>
    <t>Realizar 2 mantenimiento preventivo y correctivo al parque automotor del DATT</t>
  </si>
  <si>
    <t>MAYO</t>
  </si>
  <si>
    <t>Actualmente el proceso se encuentra publicado en la plataforma Secop II bajo el numero SA- SUB-DAAL-UAC-034-2022, el cual puede ser consultado en el siguiente link:     https://community.secop.gov.co/Public/Common/GoogleReCaptcha/Index?isModal=True&amp;asPopupView=True&amp;previousUrl=https%3a%2f%2fcommunity.secop.gov.co%2fPublic%2fTendering%2fOpportunityDetail%2fIndex%3fnoticeUID%3dCO1.NTC.2926742%26isFromPublicArea%3dTrue%26isModal%3dtrue%26asPopupView%3dtrue</t>
  </si>
  <si>
    <t xml:space="preserve">%  de Cartera morosa recuperada </t>
  </si>
  <si>
    <t>Porcentaje de recuperación de cartera</t>
  </si>
  <si>
    <t xml:space="preserve">$ 551.036.646.077,oo
(100%)
Fuente DATT
</t>
  </si>
  <si>
    <t xml:space="preserve">Recuperar $ 44.082.931.686,oo (8%) de la cartera morosa 
</t>
  </si>
  <si>
    <t>Realizar 4 campañas de sensibilización a deudores para el pago de multas y derechos de tránsito.</t>
  </si>
  <si>
    <t>Esta actividad no tuvo avances en este período</t>
  </si>
  <si>
    <t>Diseñar e implementar una  estrategia para la recuperación de la cartera morosa</t>
  </si>
  <si>
    <t>Radicación de embargos masivos por multas y derechos de tránsito. Se radicaron un total de 11.049 embargos.</t>
  </si>
  <si>
    <t>Realizar 100 convenios de pagos y financiaciones mensuales con deudores por multas</t>
  </si>
  <si>
    <t>Se realizaron un total de 564 acuerdos de pago.</t>
  </si>
  <si>
    <t>Instalar un software de generación masiva de embargos por acuerdos de pago incumplidos.</t>
  </si>
  <si>
    <t xml:space="preserve">
En fase de desarrollo. Se encuentra pendiente la puesta en funcionamiento</t>
  </si>
  <si>
    <t xml:space="preserve">Realizar gestión persuasiva de por lo menos el 10% de la cartera morosa por concepto de multas y derechos de transito </t>
  </si>
  <si>
    <t>No se realizó esta actividad en el periodo.</t>
  </si>
  <si>
    <t>Notificar 11.212  mandamientos de pago por multas de la vigencia 2019.</t>
  </si>
  <si>
    <t>Se notificaron 3476 mandamientos de pago</t>
  </si>
  <si>
    <t xml:space="preserve">Realizar una alianza estratégica con una entidad comercial para efectuar el cobro coactivo de multas y derechos de tránsito para la recuperación del 8% de la cartera morosa </t>
  </si>
  <si>
    <t>ABRIL</t>
  </si>
  <si>
    <t xml:space="preserve">Se encuentra en fase precontractual ante la unidad interna de contratación del DATT </t>
  </si>
  <si>
    <t>Implementar  una plataforma que permita realizar desembargos automatizados a los ciudadanos que se encuentren al dia con la entidad.</t>
  </si>
  <si>
    <t>En fase de desarrollo. Se encuentra pendiente la puesta en funcionamiento</t>
  </si>
  <si>
    <t xml:space="preserve">Implementar una plataforma tecnologica que permita realizar inclusion automatizada de titulos judiciales en el banco agrario a favor de la entidad. </t>
  </si>
  <si>
    <t>En fase de especificación. Fecha estimada de entrega: por definir</t>
  </si>
  <si>
    <t>% promedio de cumplimiento de los requisitos del Sistema de Gestión de Calidad</t>
  </si>
  <si>
    <t>Porcentaje de cumplimiento del SGC</t>
  </si>
  <si>
    <t>77% (19 requisitos del SGC) Fuente DATT</t>
  </si>
  <si>
    <t>100% (19 requisitos del SGC) promedio de cumplimiento de los requisitos del Sistema de Gestión de Calidad</t>
  </si>
  <si>
    <t>Actualizar el  documento oficial con el informe detallado de los  avances sobre la organización del achivo general de la entidad</t>
  </si>
  <si>
    <t>El documento oficial se encuentra actualizado en 100% con el informe detallado de los  avances sobre la organización del achivo general de la entidad en el período comprendido del 1 de abril al 30 de junio 2022</t>
  </si>
  <si>
    <t>Elaborar  los estudios y diseños estructurales hidrosanitarios de suelo etc para el mejoramiento y ampliacion de la sede de manga</t>
  </si>
  <si>
    <t>CONCURSO DE MERITO ABIERTO</t>
  </si>
  <si>
    <t>FEBRERO</t>
  </si>
  <si>
    <t>Los estudio y documentos previos se encuentran revisados por la UAC y pendiente al CDP que depende de la solicitud de traslado radicada mendiate AMC-OFI-0077986-2022</t>
  </si>
  <si>
    <t>Adquirir 17 equipos de computos con licencias de funcionamiento para mejorar la prestación del servicio de la entidad</t>
  </si>
  <si>
    <t>Se encuentra en estructuración de los documentos precontractuales</t>
  </si>
  <si>
    <t>Adquirir planta una  eléctrica para las instalaciones de la sede de manga</t>
  </si>
  <si>
    <t>COMPRA-VENTA</t>
  </si>
  <si>
    <t>Estamos a la espera de la reincorporación de recursos al presupuesto, que permita garantizar la existencia de la apropiación presupuestal. De manera paralela nos encontramos en la estructuración de los documentos precontractuales</t>
  </si>
  <si>
    <t xml:space="preserve">Realizar  2 mantenimientos preventivos, correctivos y calibración de los  equipos de  alcohosensores </t>
  </si>
  <si>
    <t>Contrato en ejecución desde el 28 de enero de 2022</t>
  </si>
  <si>
    <t xml:space="preserve">Implementar en un 50% el sistema de gestión de calidad </t>
  </si>
  <si>
    <t>Capitulo 4. 
4.1. Contexto organizacional DOFA. Anexo 1.
4.2. Matriz partes interesadas y sus requisitos. Anexo 1
4.4. Caracterizaciones de los procesos. Anexo 1.
Capitulo 5.
5.2. Politica de Calidad. Anexo 2.
Capitulo 6.
6.1. Matriz de riesgos. Anexo 3.
6.2. Objetivos de calidad. Anexo 3.
Capitulo 7.
7.2. Plan de Capacitacion SGC. Anexo 4.
7.5. Documentacion del SGC. Anexo 4.
Capitulo 8.
8.1. Planificacion y control operacional
- Cronograma de los operativos. Anexo 5
- Cronograma de educacion vial. Anexo 5.
- Cuadro de seguimiento oposiciones. Anexo 5.
- Cuadro de tramites. Anexo 5.
8.2. Comunicacion con el cliente. 
- Cuadro PQRS. Anexo 6
- Tramites de transito. SUIT. 
8.4. Control de los productos y servicios suministrado externamente
- Evaluacion y seleccion de proveedores. SECOP II.
- Reevaluacion de los proveedores. 
8.5. Prestacion del servicio
- Informe de los operativos. 
- Informe de educacion vial. 
Capitulo 9.
9.1. Matriz de indicadores. Anexo 7.</t>
  </si>
  <si>
    <t>Plataforma tecnológica virtual para la información y gestión de trámites diseñada  e implementada</t>
  </si>
  <si>
    <t>Número de plataforma tecnológica</t>
  </si>
  <si>
    <t xml:space="preserve">Diseñar e implementar una plataforma tecnológica virtual para la información y gestión de trámites </t>
  </si>
  <si>
    <t>Diseño e implementación de una plataforma tecnológica virtual para la información y gestión de trámites en el Departamento Administrativo de Transito y Transporte de Cartagena de Indias</t>
  </si>
  <si>
    <t>Implementar una plataforma tecnológica virtual para la información y realización de trámites en el Departamento Adminsitrativo de Transito</t>
  </si>
  <si>
    <t>Actualizar el  portafolio virtual  de oferta  de  trámites y servicios para usuarios del DATT</t>
  </si>
  <si>
    <t>Subdirección Adminsitrativa y Financiera /trámites y servicios</t>
  </si>
  <si>
    <t>Katty Jurado Visbal</t>
  </si>
  <si>
    <t>2.3.4599.1000.2021130010252</t>
  </si>
  <si>
    <t>Se evidencia que en la mayor parte de los casos los tramites deben ser realizados presencialmente, pero con el fin de descongestionar las oficinas hay tramites que se podran realizar desde laplataforma y otros aunque no se pueden culminar si sepodran adelantar desde la plataforma.        Se pueden realizar los siguientes tramites en linea: Realizar consultas y pago de multas por el boton pse o descargando el volante de pago; Solicitar certificado de tradicion del vehiculo, solicitar acuerdos de pago de multas, solicitud de dupliCado de placas, solicitar detalles de fotodetencion, Retencion de vehiculos. Algunos tramites pueden ser adelantados desde la plataformapero culminados presencialmente: Realizar inscripcion y levantamiento de prenda; recuperacion del vehiculo inmovilizado, realizar traspaso de vehiculos.</t>
  </si>
  <si>
    <t>Se trabaja en la actualizacion de la Plataforma existente y se incluiran tramites virtuales como la expedicion del certificado de tradicion del vehiculo.</t>
  </si>
  <si>
    <t xml:space="preserve">Estudios e  implementación del sistema de fiscalización electrónica en la ciudad elaborados </t>
  </si>
  <si>
    <t>Número de estudios técnicos</t>
  </si>
  <si>
    <t>Elaborar los estudios e implementar el sistema de fiscalización electrónica en 10 puntos de la ciudad.</t>
  </si>
  <si>
    <t>Estudios para implementar el sistema de fiscaliación electrónica para la regulación y control del transito en el Distrito de Cartagenas de Indias</t>
  </si>
  <si>
    <t>Aumentar la regulación y el control del tránsito en el Distrito de Cartagena de Indias</t>
  </si>
  <si>
    <t>Aprobar 10 puntos de la ciudad para la fiscalización electrónica</t>
  </si>
  <si>
    <t>Subdirección Operativa/ Planeación vial</t>
  </si>
  <si>
    <t>2.3.2409.0600.2021130010253</t>
  </si>
  <si>
    <t>Los estudios fueron  terminados y enviados a la ANSV, no obstante, las solicitudes fueron canceladas mediante resoluciones por observaciones no resueltas. 
Hubo una reunión con la ANSV y representantes del DATT, el pasado 17 de mayo de 2022, donde se recibieron aclaraciones sobre temas asociados a transiciones de velocidades, medidas complementarias, exigencias de estudios, requerimientos especificos en usuarios vulnerables, entre otros. Se solicito al area de registros de transito la nueva base de datos de siniestralidad acorde a lo indicado por ANSV. 
ANSV solicito estudios adicionales de volumenes que han sido tomados por el DATT en distintos puntos para el tramite, realizando tanto  analisis vehicular como peatonal. Las solicitudes
SOL0000005441 - Corredor de carga
SOL0000005442-Inem
SOL0000005443-Cuatro Vientos OCC-ORI
SOL0000005444-Cuatro Vientos Ori-Occ
Fueron registradas en la plataforma para aprobación de la ANSV. Los demas puntos tienen volumenes o estudios de velocidades faltantes que estan en proceso de toma de información-</t>
  </si>
  <si>
    <t>Movilidad Sostenible en el Distrito de Cartagena</t>
  </si>
  <si>
    <t>Campañas pedagógicas realizadas  por diferentes medios para el uso de Transporte Público Masivo, Colectivo e Individual</t>
  </si>
  <si>
    <t>Número de campañas pedagógicas</t>
  </si>
  <si>
    <t>Realizar 9 campañas pedagógicas por diferentes medios  para el uso de Transporte Público Masivo, Colectivo e Individual para sensibilizar a 200.000 usuarios</t>
  </si>
  <si>
    <t>Apoyo para la gestión del transporte público masivo, colectivo e individual en el Distrito de Cartagena de Indias</t>
  </si>
  <si>
    <t>Mejorar la prestación del servicio de transporte público en todas sus formas en el Distrito de Cartagena.</t>
  </si>
  <si>
    <t>Diseñar y realizar 2 campañas pedagógicas  de sensibilización para el uso del transporte público legal en todas sus formas.</t>
  </si>
  <si>
    <t xml:space="preserve">Recursos Propios </t>
  </si>
  <si>
    <t>2.3.2409.0600.2021130010250</t>
  </si>
  <si>
    <t>Se implementa la campaña Muevete Legal</t>
  </si>
  <si>
    <t xml:space="preserve">Estudio técnico elaborado para actualización y normalización  de los recorridos del TPC  </t>
  </si>
  <si>
    <t>Número de estudio técnico</t>
  </si>
  <si>
    <t xml:space="preserve">16 Recorridos del TPC
Fuente DATT
</t>
  </si>
  <si>
    <t xml:space="preserve">Elaborar un estudio técnico para actualización y normalización  de los 16  recorridos del TPC  </t>
  </si>
  <si>
    <t>Elaborar un estudio tecnico para la actualizacion y normalizacion del TPC</t>
  </si>
  <si>
    <t>Subdirección Operativa/Transporte Público</t>
  </si>
  <si>
    <t>A la fecha  esta en proceso de elaboración la estructuración de la necesidad de contratación del estudio por consultoría o asesoría, se adelanta el proceso precontractual.</t>
  </si>
  <si>
    <t>Capacitar a 150 conductores de servicio público individual  en cultura ciudadana, educación vial y atención al usuario</t>
  </si>
  <si>
    <t xml:space="preserve"> Subdirección Operativa/ Area de Educación Vial</t>
  </si>
  <si>
    <t>En el mes de julio se iniciaran las capacitaciones con los conductores de taxis</t>
  </si>
  <si>
    <t>Capacitar a 50 conductores de servicio público colectivo  en cultura ciudadana, educación vial y atención al usuario</t>
  </si>
  <si>
    <t>No se ejecutó esta actividad en este período</t>
  </si>
  <si>
    <t>Realizar 120 operativos para controlar y regular las rutas urbanas del TPC</t>
  </si>
  <si>
    <t>Se han realizado  26 operativos al TPC, elaborados 46 comparendos, resultando inmovilizados 9 vehículos,  con el fin de realizarle control al cumplimiento trazado por las rutas existentes y  controlar las rutas canceladas, como son la 03, 04 y 36.</t>
  </si>
  <si>
    <t>Terminales satélites de transporte ilegal erradicadas</t>
  </si>
  <si>
    <t>Número de terminales satélites</t>
  </si>
  <si>
    <t xml:space="preserve">3 Terminales Satélites
Fuente DATT
</t>
  </si>
  <si>
    <t>Erradicar 3 terminales satélites de transporte ilegal</t>
  </si>
  <si>
    <t xml:space="preserve">Realizar 120 operativos contra la prestación de servicio ilegal de transporte de pasajeros </t>
  </si>
  <si>
    <t xml:space="preserve">En Operativo de SERVICIO NO AUTORIZADO, se han realizado 311 órdenes de comparendo e inmovilizado 234 vehículos por la infracción D12. </t>
  </si>
  <si>
    <t xml:space="preserve">Realizar 120 operativos contra  la operación ilegal de  taxis colectivos. </t>
  </si>
  <si>
    <t>Se han realizado 219 ordenes de comparendos e inmovilizado 94 vehículos por infringir lo establecido en el codigo nacional de tránsito, debido a que se dedicaban a prestar servicio colectivo.</t>
  </si>
  <si>
    <t>Elaborar un documento oficial  con las evidencias de la terminal sátelite de transporte ilegal erradicada</t>
  </si>
  <si>
    <t>Seguimos avanzando sin descuidar el espacio ganado en referencia a la terminal satelite que se encontraba en la torre del reloj, a la cual se le hace monitoreo y seguimiento permanente.</t>
  </si>
  <si>
    <t>Estudios realizados  para implementación de taxímetro para servicio de Transporte Público Individual</t>
  </si>
  <si>
    <t>Número de estudios realizados</t>
  </si>
  <si>
    <t xml:space="preserve">Realizar los estudios para implementación de taxímetro para servicio de Transporte Público Individual </t>
  </si>
  <si>
    <t>Estructurar el proceso para la contratación de los estudios para la implementación de taxímetro</t>
  </si>
  <si>
    <t>Se estructuro la necesidad de contratacion de un consultor especializado para la elaboración del estudio para el cálculo de las tarifas e implementación de taxímetro para el transporte público individual (taxis), incluyendo la actualización de la zonificación urbana para la prestación de dicho servicio en el distrito turístico y cultural de Cartagena de Indias.</t>
  </si>
  <si>
    <t>Tramos viales peatonalizados en el centro histórico</t>
  </si>
  <si>
    <t>Número de tramos viales</t>
  </si>
  <si>
    <t>Peatonalizar 3 tramos viales en el centro histórico</t>
  </si>
  <si>
    <t>Implementación sistema de movilidad sostenible para el Distrito de Cartagena de Indias</t>
  </si>
  <si>
    <t>Mejorar el sistema de movilidad en el Distrito de Cartagena</t>
  </si>
  <si>
    <t>Realizar seguimiento y evaluación al plan piloto definido en el decreto # 1348 del 2021</t>
  </si>
  <si>
    <t>2.3.2409.0600.2021130010249</t>
  </si>
  <si>
    <t>Se realizó estudio de analisis de la medida tomada mediante Decreto Distrital 1348 de 2021, con el fin de analizar el impacto de la misma y estudiar la ampliación en tiempo de la medida.</t>
  </si>
  <si>
    <t>Kilómetros de bicicarril  diseñados, demarcados e implementados</t>
  </si>
  <si>
    <t>Número de kilómetros de bicicarril</t>
  </si>
  <si>
    <t xml:space="preserve">17 km entre Ciclorrutas y bicicarril
Fuentes GEPM
</t>
  </si>
  <si>
    <t xml:space="preserve">Diseñar, demarcar e implementar 10 kilómetros de bicicarril </t>
  </si>
  <si>
    <t>Elaborar los estudios tecnicos para demarcar  5 kilometros para bicicarril</t>
  </si>
  <si>
    <t>El estudio técnico fue actualizado en enero de 2022 con compañía de GEPM. Fueron instaladas las primeras señales de prioridad bicicleta en la Av. Pedregal, esto representa 1.1 km de bicicarril ciclopreferente para un 20% de lo presupuestado. Se trabaja con GEPM en la revisión de planos para la implementación fase de 21 km de bicicarril, se avanza en estudios técnicos y evaluación de señalización para implementación posiblemente en septiembre de 2022. Hubo una serie de mesas tecnicas para revisar y coordinar esfuerzos.
El DATT envio diseños para revisión del IPCC para ejecutar las obras de señalización horizontal y vertical en el barrio Getsemani en las calles 24, 25, carrera 11, 8B y calle 30, extendiendose por el puente roman para la segunda intervención en Manga, que se trabajo en conjunto con GEPM en mesas de trabajo y de manera virtual. Los diseños de cicloinfraestructura estan siendo revisados junto con Planeación para integración con el PEM y POT, para implementación final en corredores criticos.</t>
  </si>
  <si>
    <t>Sistema de información para gestión de tránsito en tiempo real diseñado e implementado.</t>
  </si>
  <si>
    <t>Número de sistema de información</t>
  </si>
  <si>
    <t xml:space="preserve">Diseñar e implementar un sistema de información para gestión de tránsito en tiempo real </t>
  </si>
  <si>
    <t xml:space="preserve">Mantener actualizado el sistema de información para gestión de tránsito en tiempo real </t>
  </si>
  <si>
    <t>A la fecha se cuenta con el sistema de Waze for Cities el cual se encuentra publicado en la Página Web del DATT en el cual se actualizan en tiempo real los cierres viales autorizados por el DATT</t>
  </si>
  <si>
    <t>Intersecciones viales intervenidas y mejoradas en su operación</t>
  </si>
  <si>
    <t>Número de intersecciones viales</t>
  </si>
  <si>
    <t xml:space="preserve">17 Intersecciones Viales 
Fuente DATT
</t>
  </si>
  <si>
    <t xml:space="preserve">Intervenir y mejorar en su operación 5 intersecciones viales </t>
  </si>
  <si>
    <t>Realizar las visitas tecnicas y diagnostico de las interesecciones viales a intervenir</t>
  </si>
  <si>
    <t xml:space="preserve">Por parte del área técnica se formuló el estudio técnico para la interveción de la Intersección de la Transversal 54 (Carretera La Cordialidad) con la Carrera 91C a la altura del barrio Villa Estrella y La Carolina, se entregaron los diseños a la concesión (Ruta Caribe 2).
Se diseñó una solución para la zona de la Diagonal 32 con Carrera 83B en el Sector Ternera, se contempla integrar el diseño con otras intersecciones en el área de influencia. Dicha intersección se encuentra en el plan de señalización proxima a implementar medidas. Se realizó diagnóstico y propuesta de solución en materia de movilidad vial para el corto, mediano y largo plazo para intervenir la zona de la maría en la cra 30 con calle 45
Como gestión adicional con la Agencia Nacional de Seguridad Vial a traves del Programa Pequeñas Grandes Obras III se tienen priorizadas ocho intercepciones o tramos evaluar diseñar e intervenir, a la fecha la agencia tiene contrato con el consultor que realizará los respectivos diseños. </t>
  </si>
  <si>
    <t>Estudios de estructuración técnica, legal y financiera del sistema de estacionamientos públicos en vía y fuera de vía realizados</t>
  </si>
  <si>
    <t>Número de estudios tecnico</t>
  </si>
  <si>
    <t xml:space="preserve">Realizar los estudios de estructuración técnica, legal y financiera del sistema de estacionamientos públicos en vía y fuera de vía </t>
  </si>
  <si>
    <t>FEBERO</t>
  </si>
  <si>
    <t>Se realizó la estructuración técnica y estudios previos para el proceso preconractual; a la fecha se encuentra publicado el  proceso de contratación de consultoria.</t>
  </si>
  <si>
    <t xml:space="preserve">Vehículos de Tracción Animal sustituidos </t>
  </si>
  <si>
    <t>Número de vehículos  tracción animal</t>
  </si>
  <si>
    <t xml:space="preserve">274 Vehículos de Tracción Animal 
Fuente Umata 2019
</t>
  </si>
  <si>
    <t>Sustituir EL 100% del censo de Vehículos de Tracción Animal (274 VTA)</t>
  </si>
  <si>
    <t>Sustitución de vehículo de tracción animal dedicados al transporte de carga liviana existentes en el Distrito de Cartagena de Indias</t>
  </si>
  <si>
    <t>Organizar la movilidad induciendo a las buenas práticas en el transporte de carga liviana en el Distrito de Cartagena.</t>
  </si>
  <si>
    <t>Realizar 4 mesas de trabajos con otras dependencias del Distrito para coordinar y ejecutar responsabilidades en el proceso de sustitución de VTA</t>
  </si>
  <si>
    <t>Subdirección jurídica</t>
  </si>
  <si>
    <t>Mirian Solorzano Escobar</t>
  </si>
  <si>
    <t>2.3.2409.0600.2020130010329</t>
  </si>
  <si>
    <t xml:space="preserve">Se han realizado 4 mesas de trabajo así: La primera el día 21 de abril de 2022 donde se realizó un Análisis y Desarrollo del Decreto Distrital 0118 de 2022, en procura de la Estructuración del Plan de acción integral y la elaboración del protocolo o procedimiento para acciones concretas de sustitución. La segunda mesa de trabajo se realizó el día 27 de abril de 2022, donde se estructuró el Plan de Acción de Sustitución VTA. La tercera mesa de trabajo se realizó el día 28 de abril de 2022, donde se involucró al EPA y Secrataria General en los procesos para la chatarrización o disposicion final de los VTA. La cuarta mesa de trabajo se realizó el 02 de mayo de 2022, consistente en la primera sesión del Comité de Verificación, Sustitución y Conciliación VTA, se presentó a los integrantes del comite los avances del Plan de Acción de Sustitución VTA. </t>
  </si>
  <si>
    <t xml:space="preserve">Realizar dos informes de seguimiento respecto de  la modificación normativa  del Decreto 1188 de 2014, propuesta a la Oficina Asesora Juridica </t>
  </si>
  <si>
    <t xml:space="preserve">Por medio de oficio AMC-OFI-0053353-2021, se realiza Solicitud a al Oficina Asesora Juridica para modificación del Decreto 1188 de 2014. Por medio de oficio AMC-OFI-0092085-2021, se realizan Anotaciones al proyecto decreto  que sustituye el Decreto 1188 de 2014. 
El 16 de diciembre de 2021 se revisó y dio visto bueno al  proyecto de decreto “POR MEDIO DEL CUAL SE FIJAN LOS
PARÁMETROS PARA LA SUSTITUCIÓN DE VEHÍCULOS DE TRACCIÓN ANIMAL Y SE ESTABLECE MEDIDA SUSTITUTIVA PARA LOS PROPIETARIOS DE ESTA CLASE DE VEHÍCULOS EN EL DISTRITO DE CARTAGENA DT y C., Y SE DICTAN OTRAS DISPOSICIONES”, Decreto Distrittal 0118 de 2022 que derogó el Decreto 1188 de 2014. </t>
  </si>
  <si>
    <t>Elaboró. Carlos Fuentes Alvarez- Asesor Externo SAF-DATT</t>
  </si>
  <si>
    <t>a corte 30 de junio de 2022</t>
  </si>
  <si>
    <t>ACUMULADO META PRODUCTO 2022</t>
  </si>
  <si>
    <t>AVANCE META PRODUCTO AL AÑO</t>
  </si>
  <si>
    <t>AVANCE META PRODUCTO AL CUATRIENIO</t>
  </si>
  <si>
    <t>AVANCE DEL PROGRAMA REDUCCION DE LA SINIESTRALIDAD VIAL</t>
  </si>
  <si>
    <t xml:space="preserve">AVANCE DEL PROGRAMA FORTALECIMIENTO DE LA CAPACIDAD DE RESPUESTA DEL DEPARTAMENTO ADMINISTRATIVO DE TRANSITO TRANSPORTE </t>
  </si>
  <si>
    <t>AVANCE DEL PROGRAMA MOVILIDAD SOSTENIBLE EN EL DISTRITO DE CARTAGENA</t>
  </si>
  <si>
    <t>AVANCE PLAN DE DESARROLLO DATT A JUNIO 30 DE 2022</t>
  </si>
  <si>
    <t>SEGUIMIENTO PLAN DE ACCION A JUNIO 30 2022</t>
  </si>
  <si>
    <t>% AVANCE DEL PROYECTO JUNIO 2022</t>
  </si>
  <si>
    <t>AVANCE PROYECTOS DEL PROGRAMA  REDUCCION DE LA SINIESTRALIDAD VIAL</t>
  </si>
  <si>
    <t xml:space="preserve">AVANCE PROYECTOS DEL PROGRAMA FORTALECIMIENTO DE LA CAPACIDAD DE RESPUESTA DEL DEPARTAMENTO ADMINISTRATIVO DE TRANSITO TRANSPORTE </t>
  </si>
  <si>
    <t>AVANCES DE LOS PROYECTOS DEL PROGRAMA  MOVILIDAD SOSTENIBLE EN EL DISTRITO DE CARTAGENA</t>
  </si>
  <si>
    <t>AVANCE PLAN DE ACCIÓN DATT A JUNIO 30 DE 2022</t>
  </si>
  <si>
    <t>% ejecución presupuestal a 30 de junio de 2022</t>
  </si>
  <si>
    <t>% Ejecución presupuestal a 31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</si>
</sst>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Red]0"/>
    <numFmt numFmtId="165" formatCode="_-&quot;$&quot;\ * #,##0_-;\-&quot;$&quot;\ * #,##0_-;_-&quot;$&quot;\ * &quot;-&quot;_-;_-@_-"/>
    <numFmt numFmtId="166" formatCode="#,##0_ ;\-#,##0\ "/>
    <numFmt numFmtId="167" formatCode="&quot;$&quot;\ #,##0.00"/>
    <numFmt numFmtId="168" formatCode="#,##0.0"/>
    <numFmt numFmtId="169" formatCode="0.0%"/>
  </numFmts>
  <fonts count="30" x14ac:knownFonts="1">
    <font>
      <sz val="11"/>
      <color theme="1"/>
      <name val="Calibri"/>
      <family val="2"/>
      <scheme val="minor"/>
    </font>
    <font>
      <sz val="11"/>
      <color theme="1"/>
      <name val="Calibri"/>
      <family val="2"/>
      <scheme val="minor"/>
    </font>
    <font>
      <b/>
      <sz val="16"/>
      <color theme="1"/>
      <name val="Calibri"/>
      <family val="2"/>
      <scheme val="minor"/>
    </font>
    <font>
      <b/>
      <sz val="12"/>
      <name val="Calibri"/>
      <family val="2"/>
      <scheme val="minor"/>
    </font>
    <font>
      <b/>
      <sz val="11"/>
      <name val="Arial"/>
      <family val="2"/>
    </font>
    <font>
      <sz val="11"/>
      <color theme="1"/>
      <name val="Arial"/>
      <family val="2"/>
    </font>
    <font>
      <sz val="11"/>
      <name val="Calibri"/>
      <family val="2"/>
      <scheme val="minor"/>
    </font>
    <font>
      <b/>
      <sz val="12"/>
      <color theme="1"/>
      <name val="Calibri"/>
      <family val="2"/>
      <scheme val="minor"/>
    </font>
    <font>
      <sz val="12"/>
      <color theme="1" tint="4.9989318521683403E-2"/>
      <name val="Calibri"/>
      <family val="2"/>
      <scheme val="minor"/>
    </font>
    <font>
      <sz val="11"/>
      <color theme="1" tint="4.9989318521683403E-2"/>
      <name val="Arial"/>
      <family val="2"/>
    </font>
    <font>
      <sz val="10"/>
      <color theme="1"/>
      <name val="Calibri"/>
      <family val="2"/>
      <scheme val="minor"/>
    </font>
    <font>
      <sz val="12"/>
      <name val="Calibri"/>
      <family val="2"/>
      <scheme val="minor"/>
    </font>
    <font>
      <sz val="12"/>
      <color theme="1"/>
      <name val="Calibri"/>
      <family val="2"/>
      <scheme val="minor"/>
    </font>
    <font>
      <sz val="10"/>
      <name val="Calibri"/>
      <family val="2"/>
      <scheme val="minor"/>
    </font>
    <font>
      <sz val="11"/>
      <name val="Calibri"/>
      <family val="2"/>
    </font>
    <font>
      <b/>
      <sz val="12"/>
      <name val="Calibri"/>
      <family val="2"/>
    </font>
    <font>
      <sz val="10"/>
      <color rgb="FF000000"/>
      <name val="Calibri"/>
      <family val="2"/>
      <scheme val="minor"/>
    </font>
    <font>
      <sz val="10"/>
      <color indexed="8"/>
      <name val="Calibri"/>
      <family val="2"/>
      <scheme val="minor"/>
    </font>
    <font>
      <b/>
      <sz val="10"/>
      <color indexed="8"/>
      <name val="Calibri"/>
      <family val="2"/>
    </font>
    <font>
      <sz val="10"/>
      <color indexed="8"/>
      <name val="Calibri"/>
      <family val="2"/>
    </font>
    <font>
      <sz val="10"/>
      <name val="Calibri"/>
      <family val="2"/>
    </font>
    <font>
      <sz val="14"/>
      <color theme="1"/>
      <name val="Calibri"/>
      <family val="2"/>
      <scheme val="minor"/>
    </font>
    <font>
      <sz val="11"/>
      <color theme="1" tint="4.9989318521683403E-2"/>
      <name val="Calibri"/>
      <family val="2"/>
      <scheme val="minor"/>
    </font>
    <font>
      <b/>
      <sz val="9"/>
      <color indexed="81"/>
      <name val="Tahoma"/>
      <family val="2"/>
    </font>
    <font>
      <sz val="9"/>
      <color indexed="81"/>
      <name val="Tahoma"/>
      <family val="2"/>
    </font>
    <font>
      <b/>
      <sz val="12"/>
      <name val="Arial"/>
      <family val="2"/>
    </font>
    <font>
      <b/>
      <sz val="14"/>
      <color rgb="FFFF0000"/>
      <name val="Calibri"/>
      <family val="2"/>
      <scheme val="minor"/>
    </font>
    <font>
      <b/>
      <sz val="16"/>
      <color rgb="FFFF0000"/>
      <name val="Calibri"/>
      <family val="2"/>
      <scheme val="minor"/>
    </font>
    <font>
      <b/>
      <sz val="12"/>
      <color rgb="FFFF0000"/>
      <name val="Calibri"/>
      <family val="2"/>
      <scheme val="minor"/>
    </font>
    <font>
      <sz val="11"/>
      <name val="Arial"/>
      <family val="2"/>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284">
    <xf numFmtId="0" fontId="0" fillId="0" borderId="0" xfId="0"/>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horizontal="center" vertical="center" wrapText="1"/>
    </xf>
    <xf numFmtId="14" fontId="0" fillId="0" borderId="4" xfId="0" applyNumberFormat="1" applyBorder="1" applyAlignment="1">
      <alignment horizontal="center" vertical="center"/>
    </xf>
    <xf numFmtId="166" fontId="0" fillId="0" borderId="4" xfId="0" applyNumberFormat="1" applyFont="1" applyBorder="1" applyAlignment="1">
      <alignment horizontal="center" vertical="center" wrapText="1"/>
    </xf>
    <xf numFmtId="9" fontId="0" fillId="0" borderId="4" xfId="1"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10"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66" fontId="0" fillId="0" borderId="1" xfId="0" applyNumberFormat="1" applyFont="1" applyBorder="1" applyAlignment="1">
      <alignment horizontal="center" vertical="center" wrapText="1"/>
    </xf>
    <xf numFmtId="9"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3" fontId="0" fillId="0" borderId="1" xfId="0" applyNumberFormat="1" applyBorder="1" applyAlignment="1">
      <alignment horizontal="center" vertical="center"/>
    </xf>
    <xf numFmtId="3" fontId="7" fillId="0" borderId="1" xfId="0" applyNumberFormat="1" applyFont="1" applyBorder="1" applyAlignment="1">
      <alignment horizontal="center" vertical="center"/>
    </xf>
    <xf numFmtId="0" fontId="0" fillId="0" borderId="8" xfId="0" applyFill="1" applyBorder="1" applyAlignment="1">
      <alignment horizontal="center" vertical="center" wrapText="1"/>
    </xf>
    <xf numFmtId="0" fontId="14"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14" fontId="0" fillId="0" borderId="13" xfId="0" applyNumberFormat="1" applyBorder="1" applyAlignment="1">
      <alignment horizontal="center" vertical="center"/>
    </xf>
    <xf numFmtId="0" fontId="17" fillId="0" borderId="1" xfId="0" applyFont="1" applyBorder="1" applyAlignment="1">
      <alignment horizontal="center" vertical="center" wrapText="1"/>
    </xf>
    <xf numFmtId="0" fontId="8"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3" fillId="0" borderId="13" xfId="0" applyFont="1" applyBorder="1" applyAlignment="1">
      <alignment horizontal="center" vertical="center" wrapText="1"/>
    </xf>
    <xf numFmtId="3" fontId="6" fillId="0" borderId="1" xfId="0" applyNumberFormat="1" applyFont="1" applyBorder="1" applyAlignment="1">
      <alignment horizontal="center" vertical="center" wrapText="1"/>
    </xf>
    <xf numFmtId="167"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6"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14" fontId="0" fillId="0" borderId="13" xfId="0" applyNumberFormat="1" applyFill="1" applyBorder="1" applyAlignment="1">
      <alignment horizontal="center" vertical="center"/>
    </xf>
    <xf numFmtId="14" fontId="0" fillId="0" borderId="1" xfId="0" applyNumberFormat="1" applyFill="1" applyBorder="1" applyAlignment="1">
      <alignment horizontal="center" vertical="center"/>
    </xf>
    <xf numFmtId="166" fontId="0" fillId="0" borderId="1" xfId="0" applyNumberFormat="1" applyFont="1" applyFill="1" applyBorder="1" applyAlignment="1">
      <alignment horizontal="center" vertical="center" wrapText="1"/>
    </xf>
    <xf numFmtId="9" fontId="0" fillId="0" borderId="1" xfId="1" applyFont="1" applyFill="1" applyBorder="1" applyAlignment="1">
      <alignment horizontal="center" vertical="center"/>
    </xf>
    <xf numFmtId="0" fontId="14"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6" xfId="0" applyFill="1" applyBorder="1" applyAlignment="1">
      <alignment horizontal="center" vertical="center"/>
    </xf>
    <xf numFmtId="0" fontId="7" fillId="0" borderId="1" xfId="0" applyFont="1" applyFill="1" applyBorder="1" applyAlignment="1">
      <alignment horizontal="center" vertical="center"/>
    </xf>
    <xf numFmtId="0" fontId="7" fillId="0" borderId="13" xfId="0" applyFont="1" applyFill="1" applyBorder="1" applyAlignment="1">
      <alignment horizontal="center" vertical="center"/>
    </xf>
    <xf numFmtId="0" fontId="14" fillId="0" borderId="2" xfId="0"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166" fontId="0" fillId="0" borderId="13" xfId="0" applyNumberFormat="1" applyFont="1" applyFill="1" applyBorder="1" applyAlignment="1">
      <alignment horizontal="center" vertical="center" wrapText="1"/>
    </xf>
    <xf numFmtId="1" fontId="20" fillId="0" borderId="1" xfId="0" applyNumberFormat="1" applyFont="1" applyBorder="1" applyAlignment="1">
      <alignment horizontal="center" vertical="center" wrapText="1"/>
    </xf>
    <xf numFmtId="166" fontId="0" fillId="0" borderId="16" xfId="0" applyNumberFormat="1" applyFont="1" applyFill="1" applyBorder="1" applyAlignment="1">
      <alignment horizontal="center" vertical="center" wrapText="1"/>
    </xf>
    <xf numFmtId="9" fontId="0" fillId="0" borderId="3" xfId="1" applyFont="1" applyFill="1" applyBorder="1" applyAlignment="1">
      <alignment horizontal="center" vertical="center"/>
    </xf>
    <xf numFmtId="0" fontId="0" fillId="0" borderId="1" xfId="0" applyFill="1" applyBorder="1" applyAlignment="1">
      <alignment horizontal="center" vertical="center"/>
    </xf>
    <xf numFmtId="0" fontId="6" fillId="0" borderId="2" xfId="0"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 xfId="0" applyFont="1" applyBorder="1" applyAlignment="1">
      <alignment vertical="center" wrapText="1"/>
    </xf>
    <xf numFmtId="2" fontId="3" fillId="0" borderId="1" xfId="0" applyNumberFormat="1" applyFont="1" applyFill="1" applyBorder="1" applyAlignment="1">
      <alignment horizontal="center" vertical="center"/>
    </xf>
    <xf numFmtId="2" fontId="3" fillId="0" borderId="13"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4" fontId="7" fillId="0" borderId="1" xfId="0" applyNumberFormat="1" applyFont="1" applyBorder="1" applyAlignment="1">
      <alignment horizontal="center" vertical="center"/>
    </xf>
    <xf numFmtId="0" fontId="6" fillId="0" borderId="6"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3" fontId="0" fillId="0" borderId="1" xfId="0" applyNumberFormat="1" applyBorder="1" applyAlignment="1">
      <alignment horizontal="center" vertical="center" wrapText="1"/>
    </xf>
    <xf numFmtId="0" fontId="2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1"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10" fillId="0" borderId="6" xfId="0" applyFont="1" applyBorder="1" applyAlignment="1">
      <alignment horizontal="center" vertical="center" wrapText="1"/>
    </xf>
    <xf numFmtId="168" fontId="7" fillId="0" borderId="1" xfId="0" applyNumberFormat="1" applyFont="1" applyBorder="1" applyAlignment="1">
      <alignment horizontal="center" vertical="center"/>
    </xf>
    <xf numFmtId="4" fontId="6" fillId="0" borderId="1" xfId="0" applyNumberFormat="1" applyFont="1" applyFill="1" applyBorder="1" applyAlignment="1">
      <alignment horizontal="center" vertical="center" wrapText="1"/>
    </xf>
    <xf numFmtId="3" fontId="6" fillId="0" borderId="6"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0" fontId="0" fillId="0" borderId="6" xfId="0"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10" fillId="0" borderId="0" xfId="0" applyFont="1"/>
    <xf numFmtId="0" fontId="0" fillId="0" borderId="0" xfId="0"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xf>
    <xf numFmtId="1" fontId="0" fillId="0" borderId="0" xfId="0" applyNumberFormat="1" applyAlignment="1">
      <alignment horizontal="center" vertical="center"/>
    </xf>
    <xf numFmtId="0" fontId="8" fillId="0" borderId="0" xfId="0" applyFont="1" applyAlignment="1">
      <alignment horizontal="center"/>
    </xf>
    <xf numFmtId="0" fontId="9" fillId="0" borderId="0" xfId="0" applyFont="1" applyAlignment="1">
      <alignment horizontal="center" vertical="center" wrapText="1"/>
    </xf>
    <xf numFmtId="164" fontId="5" fillId="0" borderId="0" xfId="0" applyNumberFormat="1" applyFont="1" applyAlignment="1">
      <alignment horizontal="center" vertical="center"/>
    </xf>
    <xf numFmtId="0" fontId="6" fillId="0" borderId="0" xfId="0" applyFont="1" applyFill="1" applyAlignment="1">
      <alignment horizontal="center"/>
    </xf>
    <xf numFmtId="0" fontId="6" fillId="0" borderId="0" xfId="0" applyFont="1" applyAlignment="1">
      <alignment horizontal="center" vertic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xf>
    <xf numFmtId="3" fontId="7" fillId="0" borderId="4" xfId="0" applyNumberFormat="1" applyFont="1" applyBorder="1" applyAlignment="1">
      <alignment horizontal="center" vertical="center"/>
    </xf>
    <xf numFmtId="3" fontId="7" fillId="0" borderId="3" xfId="0" applyNumberFormat="1" applyFont="1" applyBorder="1" applyAlignment="1">
      <alignment horizontal="center" vertical="center"/>
    </xf>
    <xf numFmtId="10" fontId="25" fillId="0" borderId="1" xfId="1" applyNumberFormat="1" applyFont="1" applyFill="1" applyBorder="1" applyAlignment="1">
      <alignment horizontal="center" vertical="center" wrapText="1"/>
    </xf>
    <xf numFmtId="9" fontId="7" fillId="0" borderId="2" xfId="1" applyFont="1" applyBorder="1" applyAlignment="1">
      <alignment horizontal="center" vertical="center"/>
    </xf>
    <xf numFmtId="9" fontId="7" fillId="0" borderId="4" xfId="1" applyFont="1" applyBorder="1" applyAlignment="1">
      <alignment horizontal="center" vertical="center"/>
    </xf>
    <xf numFmtId="9" fontId="7" fillId="0" borderId="1" xfId="1" applyFont="1" applyBorder="1" applyAlignment="1">
      <alignment horizontal="center" vertical="center"/>
    </xf>
    <xf numFmtId="0" fontId="7" fillId="0" borderId="1" xfId="1" applyNumberFormat="1" applyFont="1" applyBorder="1" applyAlignment="1">
      <alignment horizontal="center" vertical="center"/>
    </xf>
    <xf numFmtId="9" fontId="7" fillId="0" borderId="1" xfId="1" applyFont="1" applyBorder="1" applyAlignment="1">
      <alignment vertical="center"/>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0" fillId="0" borderId="3" xfId="0" applyBorder="1" applyAlignment="1">
      <alignment horizontal="center" vertical="center"/>
    </xf>
    <xf numFmtId="167" fontId="0" fillId="0" borderId="3" xfId="0" applyNumberFormat="1" applyBorder="1" applyAlignment="1">
      <alignment horizontal="center" vertical="center"/>
    </xf>
    <xf numFmtId="0" fontId="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29" fillId="0" borderId="0" xfId="0" applyFont="1" applyFill="1"/>
    <xf numFmtId="9" fontId="3" fillId="0" borderId="4" xfId="1" applyFont="1" applyBorder="1" applyAlignment="1">
      <alignment horizontal="center" vertical="center" wrapText="1"/>
    </xf>
    <xf numFmtId="9" fontId="3" fillId="0" borderId="4" xfId="0" applyNumberFormat="1" applyFont="1" applyBorder="1" applyAlignment="1">
      <alignment horizontal="center" vertical="center" wrapText="1"/>
    </xf>
    <xf numFmtId="9" fontId="3" fillId="0" borderId="13" xfId="0" applyNumberFormat="1" applyFont="1" applyBorder="1" applyAlignment="1">
      <alignment horizontal="center" vertical="center" wrapText="1"/>
    </xf>
    <xf numFmtId="9" fontId="28" fillId="0" borderId="13" xfId="0" applyNumberFormat="1" applyFont="1" applyBorder="1" applyAlignment="1">
      <alignment horizontal="center" vertical="center" wrapText="1"/>
    </xf>
    <xf numFmtId="9" fontId="3" fillId="0" borderId="13"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xf>
    <xf numFmtId="9" fontId="3" fillId="0" borderId="13" xfId="1" applyFont="1" applyFill="1" applyBorder="1" applyAlignment="1">
      <alignment horizontal="center" vertical="center" wrapText="1"/>
    </xf>
    <xf numFmtId="9" fontId="3" fillId="0" borderId="13" xfId="0" applyNumberFormat="1" applyFont="1" applyFill="1" applyBorder="1" applyAlignment="1">
      <alignment horizontal="center" vertical="center"/>
    </xf>
    <xf numFmtId="9" fontId="3" fillId="0" borderId="13" xfId="1" applyFont="1" applyFill="1" applyBorder="1" applyAlignment="1">
      <alignment horizontal="center" vertical="center"/>
    </xf>
    <xf numFmtId="9" fontId="28" fillId="0" borderId="13" xfId="0" applyNumberFormat="1" applyFont="1" applyBorder="1" applyAlignment="1">
      <alignment horizontal="center" vertical="center"/>
    </xf>
    <xf numFmtId="9" fontId="3" fillId="0" borderId="23" xfId="1" applyFont="1" applyBorder="1" applyAlignment="1">
      <alignment horizontal="center" vertical="center" wrapText="1"/>
    </xf>
    <xf numFmtId="9" fontId="7" fillId="0" borderId="13" xfId="1" applyFont="1" applyBorder="1" applyAlignment="1">
      <alignment horizontal="center" vertical="center" wrapText="1"/>
    </xf>
    <xf numFmtId="9" fontId="3" fillId="0" borderId="13" xfId="1" applyFont="1" applyBorder="1" applyAlignment="1">
      <alignment horizontal="center" vertical="center" wrapText="1"/>
    </xf>
    <xf numFmtId="9" fontId="7" fillId="0" borderId="13" xfId="0" applyNumberFormat="1" applyFont="1" applyBorder="1" applyAlignment="1">
      <alignment horizontal="center" vertical="center" wrapText="1"/>
    </xf>
    <xf numFmtId="9" fontId="7" fillId="0" borderId="13" xfId="1" applyFont="1" applyBorder="1" applyAlignment="1">
      <alignment horizontal="center" vertical="center"/>
    </xf>
    <xf numFmtId="9" fontId="27" fillId="0" borderId="1" xfId="0" applyNumberFormat="1" applyFont="1" applyBorder="1" applyAlignment="1">
      <alignment horizontal="center" vertical="center"/>
    </xf>
    <xf numFmtId="167"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wrapText="1"/>
    </xf>
    <xf numFmtId="169" fontId="26" fillId="0" borderId="1" xfId="1" applyNumberFormat="1" applyFont="1" applyBorder="1" applyAlignment="1">
      <alignment horizontal="center" vertical="center"/>
    </xf>
    <xf numFmtId="168" fontId="0" fillId="0" borderId="1" xfId="0" applyNumberFormat="1" applyBorder="1" applyAlignment="1">
      <alignment horizontal="center" vertical="center"/>
    </xf>
    <xf numFmtId="169" fontId="28" fillId="0" borderId="1" xfId="0" applyNumberFormat="1" applyFont="1" applyBorder="1" applyAlignment="1">
      <alignment horizontal="center" vertical="center"/>
    </xf>
    <xf numFmtId="169" fontId="27" fillId="0" borderId="1" xfId="1" applyNumberFormat="1" applyFont="1" applyBorder="1" applyAlignment="1">
      <alignment horizontal="center" vertical="center"/>
    </xf>
    <xf numFmtId="0" fontId="2" fillId="0" borderId="0" xfId="0" applyFont="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3" fontId="7"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0" fillId="0" borderId="1" xfId="0" applyBorder="1" applyAlignment="1">
      <alignment horizontal="center" vertical="center" wrapText="1"/>
    </xf>
    <xf numFmtId="166" fontId="0" fillId="0" borderId="17" xfId="0" applyNumberFormat="1" applyFont="1" applyBorder="1" applyAlignment="1">
      <alignment horizontal="center" vertical="center" wrapText="1"/>
    </xf>
    <xf numFmtId="166" fontId="0" fillId="0" borderId="24" xfId="0" applyNumberFormat="1" applyFont="1" applyBorder="1" applyAlignment="1">
      <alignment horizontal="center" vertical="center" wrapText="1"/>
    </xf>
    <xf numFmtId="9" fontId="0" fillId="0" borderId="18" xfId="1" applyFont="1" applyBorder="1" applyAlignment="1">
      <alignment horizontal="center" vertical="center"/>
    </xf>
    <xf numFmtId="9" fontId="0" fillId="0" borderId="25" xfId="1" applyFont="1" applyBorder="1" applyAlignment="1">
      <alignment horizontal="center" vertical="center"/>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 xfId="0" applyFont="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3" fontId="6" fillId="0" borderId="3" xfId="0" applyNumberFormat="1" applyFont="1" applyBorder="1" applyAlignment="1">
      <alignment horizontal="center" vertical="center"/>
    </xf>
    <xf numFmtId="3" fontId="6" fillId="0" borderId="4" xfId="0" applyNumberFormat="1" applyFont="1" applyBorder="1" applyAlignment="1">
      <alignment horizontal="center" vertical="center"/>
    </xf>
    <xf numFmtId="3" fontId="0" fillId="0" borderId="3" xfId="0" applyNumberFormat="1" applyBorder="1" applyAlignment="1">
      <alignment horizontal="center" vertical="center"/>
    </xf>
    <xf numFmtId="3" fontId="0" fillId="0" borderId="4" xfId="0" applyNumberFormat="1" applyBorder="1" applyAlignment="1">
      <alignment horizontal="center" vertical="center"/>
    </xf>
    <xf numFmtId="1" fontId="9" fillId="0" borderId="2"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64" fontId="0" fillId="0" borderId="2" xfId="0" applyNumberFormat="1" applyFont="1" applyBorder="1" applyAlignment="1">
      <alignment horizontal="center" vertical="center" wrapText="1"/>
    </xf>
    <xf numFmtId="164" fontId="0" fillId="0" borderId="4" xfId="0" applyNumberFormat="1" applyFont="1" applyBorder="1" applyAlignment="1">
      <alignment horizontal="center" vertical="center" wrapText="1"/>
    </xf>
    <xf numFmtId="167" fontId="0" fillId="0" borderId="4" xfId="0" applyNumberFormat="1" applyFill="1" applyBorder="1" applyAlignment="1">
      <alignment horizontal="center" vertical="center"/>
    </xf>
    <xf numFmtId="167" fontId="0" fillId="0" borderId="1" xfId="0" applyNumberFormat="1" applyFill="1" applyBorder="1" applyAlignment="1">
      <alignment horizontal="center" vertical="center"/>
    </xf>
    <xf numFmtId="0" fontId="8" fillId="0" borderId="1" xfId="0" applyFont="1" applyBorder="1" applyAlignment="1">
      <alignment horizontal="center" vertical="center" wrapText="1"/>
    </xf>
    <xf numFmtId="3" fontId="6" fillId="0" borderId="2" xfId="0" applyNumberFormat="1" applyFont="1" applyBorder="1" applyAlignment="1">
      <alignment horizontal="center" vertical="center"/>
    </xf>
    <xf numFmtId="3" fontId="0" fillId="0" borderId="2" xfId="0" applyNumberForma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4" xfId="0" applyFont="1" applyFill="1" applyBorder="1" applyAlignment="1">
      <alignment horizontal="center" vertical="center" wrapText="1"/>
    </xf>
    <xf numFmtId="0" fontId="14" fillId="0" borderId="21" xfId="0" applyFont="1" applyFill="1" applyBorder="1"/>
    <xf numFmtId="0" fontId="14" fillId="0" borderId="15" xfId="0" applyFont="1" applyBorder="1" applyAlignment="1">
      <alignment horizontal="center" vertical="center" wrapText="1"/>
    </xf>
    <xf numFmtId="0" fontId="14" fillId="0" borderId="22" xfId="0" applyFont="1" applyBorder="1"/>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14" fontId="0" fillId="0" borderId="16" xfId="0" applyNumberFormat="1" applyBorder="1" applyAlignment="1">
      <alignment horizontal="center" vertical="center"/>
    </xf>
    <xf numFmtId="0" fontId="0" fillId="0" borderId="23" xfId="0" applyBorder="1" applyAlignment="1">
      <alignment horizontal="center" vertical="center"/>
    </xf>
    <xf numFmtId="0" fontId="0" fillId="0" borderId="3" xfId="0" applyBorder="1" applyAlignment="1">
      <alignment horizontal="center" vertical="center"/>
    </xf>
    <xf numFmtId="0" fontId="14" fillId="0" borderId="8" xfId="0" applyFont="1" applyBorder="1" applyAlignment="1">
      <alignment horizontal="center" vertical="center" wrapText="1"/>
    </xf>
    <xf numFmtId="0" fontId="14" fillId="0" borderId="21" xfId="0" applyFont="1" applyBorder="1"/>
    <xf numFmtId="0" fontId="8"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164" fontId="0" fillId="0" borderId="7" xfId="0" applyNumberFormat="1" applyFont="1" applyBorder="1" applyAlignment="1">
      <alignment horizontal="center" vertical="center" wrapText="1"/>
    </xf>
    <xf numFmtId="164" fontId="0" fillId="0" borderId="11" xfId="0" applyNumberFormat="1" applyFont="1" applyBorder="1" applyAlignment="1">
      <alignment horizontal="center" vertical="center" wrapText="1"/>
    </xf>
    <xf numFmtId="164" fontId="0" fillId="0" borderId="5" xfId="0" applyNumberFormat="1" applyFont="1" applyBorder="1" applyAlignment="1">
      <alignment horizontal="center" vertical="center" wrapText="1"/>
    </xf>
    <xf numFmtId="167" fontId="0" fillId="0" borderId="1" xfId="0" applyNumberFormat="1" applyBorder="1" applyAlignment="1">
      <alignment horizontal="center" vertical="center"/>
    </xf>
    <xf numFmtId="3" fontId="7" fillId="0" borderId="3" xfId="0" applyNumberFormat="1" applyFont="1" applyBorder="1" applyAlignment="1">
      <alignment horizontal="center" vertical="center"/>
    </xf>
    <xf numFmtId="3" fontId="7" fillId="0" borderId="2" xfId="0" applyNumberFormat="1" applyFont="1" applyBorder="1" applyAlignment="1">
      <alignment horizontal="center" vertical="center"/>
    </xf>
    <xf numFmtId="3" fontId="7" fillId="0" borderId="4" xfId="0" applyNumberFormat="1" applyFont="1" applyBorder="1" applyAlignment="1">
      <alignment horizontal="center" vertical="center"/>
    </xf>
    <xf numFmtId="4" fontId="7" fillId="0" borderId="1" xfId="0" applyNumberFormat="1" applyFont="1" applyBorder="1" applyAlignment="1">
      <alignment horizontal="center" vertical="center"/>
    </xf>
    <xf numFmtId="4" fontId="7" fillId="0" borderId="3" xfId="0" applyNumberFormat="1" applyFont="1" applyBorder="1" applyAlignment="1">
      <alignment horizontal="center" vertical="center"/>
    </xf>
    <xf numFmtId="4" fontId="7" fillId="0" borderId="2" xfId="0" applyNumberFormat="1" applyFont="1" applyBorder="1" applyAlignment="1">
      <alignment horizontal="center" vertical="center"/>
    </xf>
    <xf numFmtId="4" fontId="7" fillId="0" borderId="4" xfId="0" applyNumberFormat="1" applyFont="1" applyBorder="1" applyAlignment="1">
      <alignment horizontal="center" vertical="center"/>
    </xf>
    <xf numFmtId="9" fontId="6" fillId="0" borderId="3" xfId="1" applyFont="1" applyBorder="1" applyAlignment="1">
      <alignment horizontal="center" vertical="center"/>
    </xf>
    <xf numFmtId="9" fontId="6" fillId="0" borderId="2" xfId="1" applyFont="1" applyBorder="1" applyAlignment="1">
      <alignment horizontal="center" vertical="center"/>
    </xf>
    <xf numFmtId="9" fontId="6" fillId="0" borderId="4" xfId="1" applyFont="1" applyBorder="1" applyAlignment="1">
      <alignment horizontal="center" vertical="center"/>
    </xf>
    <xf numFmtId="168" fontId="0" fillId="0" borderId="3" xfId="0" applyNumberFormat="1" applyBorder="1" applyAlignment="1">
      <alignment horizontal="center" vertical="center"/>
    </xf>
    <xf numFmtId="168" fontId="0" fillId="0" borderId="2" xfId="0" applyNumberFormat="1" applyBorder="1" applyAlignment="1">
      <alignment horizontal="center" vertical="center"/>
    </xf>
    <xf numFmtId="168" fontId="0" fillId="0" borderId="4" xfId="0" applyNumberFormat="1" applyBorder="1" applyAlignment="1">
      <alignment horizontal="center" vertical="center"/>
    </xf>
    <xf numFmtId="4" fontId="0" fillId="0" borderId="1" xfId="0" applyNumberFormat="1" applyFill="1" applyBorder="1" applyAlignment="1">
      <alignment horizontal="center" vertical="center"/>
    </xf>
    <xf numFmtId="164" fontId="0" fillId="0" borderId="3" xfId="0" applyNumberFormat="1" applyFont="1" applyBorder="1" applyAlignment="1">
      <alignment horizontal="center"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167" fontId="0" fillId="0" borderId="3" xfId="0" applyNumberFormat="1" applyFill="1" applyBorder="1" applyAlignment="1">
      <alignment horizontal="center" vertical="center" wrapText="1"/>
    </xf>
    <xf numFmtId="167" fontId="0" fillId="0" borderId="2" xfId="0" applyNumberFormat="1" applyFill="1" applyBorder="1" applyAlignment="1">
      <alignment horizontal="center" vertical="center" wrapText="1"/>
    </xf>
    <xf numFmtId="167" fontId="0" fillId="0" borderId="4" xfId="0" applyNumberFormat="1"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9" fontId="7" fillId="0" borderId="3" xfId="1" applyFont="1" applyBorder="1" applyAlignment="1">
      <alignment horizontal="center" vertical="center"/>
    </xf>
    <xf numFmtId="9" fontId="7" fillId="0" borderId="4" xfId="1" applyFont="1" applyBorder="1" applyAlignment="1">
      <alignment horizontal="center" vertical="center"/>
    </xf>
    <xf numFmtId="9" fontId="7" fillId="0" borderId="2" xfId="1" applyFont="1" applyBorder="1" applyAlignment="1">
      <alignment horizontal="center" vertical="center"/>
    </xf>
    <xf numFmtId="167" fontId="0" fillId="0" borderId="3" xfId="0" applyNumberFormat="1" applyBorder="1" applyAlignment="1">
      <alignment horizontal="center" vertical="center"/>
    </xf>
    <xf numFmtId="167" fontId="0" fillId="0" borderId="4" xfId="0" applyNumberFormat="1" applyBorder="1" applyAlignment="1">
      <alignment horizontal="center" vertical="center"/>
    </xf>
    <xf numFmtId="167" fontId="0" fillId="0" borderId="2" xfId="0" applyNumberFormat="1" applyBorder="1" applyAlignment="1">
      <alignment horizontal="center" vertical="center"/>
    </xf>
    <xf numFmtId="0" fontId="0" fillId="0" borderId="2" xfId="0" applyBorder="1" applyAlignment="1">
      <alignment horizontal="center" vertical="center"/>
    </xf>
    <xf numFmtId="1" fontId="28" fillId="0" borderId="1" xfId="0" applyNumberFormat="1" applyFont="1" applyBorder="1" applyAlignment="1">
      <alignment horizontal="center" vertical="center" wrapText="1"/>
    </xf>
    <xf numFmtId="9" fontId="3" fillId="0" borderId="3" xfId="1" applyFont="1" applyBorder="1" applyAlignment="1">
      <alignment horizontal="center" vertical="center" wrapText="1"/>
    </xf>
    <xf numFmtId="9" fontId="3" fillId="0" borderId="4" xfId="1" applyFont="1" applyBorder="1" applyAlignment="1">
      <alignment horizontal="center" vertical="center" wrapText="1"/>
    </xf>
    <xf numFmtId="9" fontId="3" fillId="0" borderId="2" xfId="1" applyFont="1" applyBorder="1" applyAlignment="1">
      <alignment horizontal="center" vertical="center" wrapText="1"/>
    </xf>
    <xf numFmtId="0" fontId="26" fillId="0" borderId="6"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3" xfId="0" applyFont="1" applyBorder="1" applyAlignment="1">
      <alignment horizontal="center" vertical="center" wrapText="1"/>
    </xf>
    <xf numFmtId="9" fontId="3" fillId="0" borderId="3"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0" borderId="3" xfId="1" applyFont="1" applyFill="1" applyBorder="1" applyAlignment="1">
      <alignment horizontal="center" vertical="center"/>
    </xf>
    <xf numFmtId="9" fontId="3" fillId="0" borderId="4" xfId="1" applyFont="1" applyFill="1" applyBorder="1" applyAlignment="1">
      <alignment horizontal="center" vertical="center"/>
    </xf>
    <xf numFmtId="9" fontId="7" fillId="0" borderId="1" xfId="1" applyFont="1" applyBorder="1" applyAlignment="1">
      <alignment horizontal="center" vertical="center"/>
    </xf>
    <xf numFmtId="0" fontId="27" fillId="0" borderId="6"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1"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27" xfId="0" applyFill="1" applyBorder="1" applyAlignment="1">
      <alignment horizontal="center" vertical="center" wrapText="1"/>
    </xf>
    <xf numFmtId="9" fontId="0" fillId="0" borderId="3" xfId="1" applyFont="1" applyBorder="1" applyAlignment="1">
      <alignment horizontal="center" vertical="center"/>
    </xf>
    <xf numFmtId="9" fontId="0" fillId="0" borderId="2" xfId="1" applyFont="1" applyBorder="1" applyAlignment="1">
      <alignment horizontal="center" vertical="center"/>
    </xf>
    <xf numFmtId="9" fontId="0" fillId="0" borderId="4" xfId="1" applyFont="1" applyBorder="1" applyAlignment="1">
      <alignment horizontal="center" vertical="center"/>
    </xf>
    <xf numFmtId="0" fontId="26" fillId="0" borderId="1" xfId="0" applyFont="1" applyBorder="1" applyAlignment="1">
      <alignment horizontal="center" vertical="center" wrapText="1"/>
    </xf>
    <xf numFmtId="9" fontId="7" fillId="0" borderId="3"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9" fontId="0" fillId="0" borderId="1" xfId="1" applyFont="1" applyFill="1" applyBorder="1" applyAlignment="1">
      <alignment horizontal="center" vertic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167" fontId="0" fillId="0" borderId="3" xfId="0" applyNumberForma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1085849</xdr:colOff>
      <xdr:row>62</xdr:row>
      <xdr:rowOff>85724</xdr:rowOff>
    </xdr:from>
    <xdr:to>
      <xdr:col>3</xdr:col>
      <xdr:colOff>714374</xdr:colOff>
      <xdr:row>62</xdr:row>
      <xdr:rowOff>352424</xdr:rowOff>
    </xdr:to>
    <xdr:pic>
      <xdr:nvPicPr>
        <xdr:cNvPr id="2" name="Imagen 1">
          <a:extLst>
            <a:ext uri="{FF2B5EF4-FFF2-40B4-BE49-F238E27FC236}">
              <a16:creationId xmlns:a16="http://schemas.microsoft.com/office/drawing/2014/main" id="{F6F9DA66-9CE6-4912-93A4-783576C6EE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4" y="94888049"/>
          <a:ext cx="714375" cy="2571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7"/>
  <sheetViews>
    <sheetView tabSelected="1" topLeftCell="H6" zoomScale="50" zoomScaleNormal="50" workbookViewId="0">
      <pane xSplit="1230" ySplit="990" topLeftCell="G62" activePane="bottomRight"/>
      <selection activeCell="H6" sqref="A6:XFD6"/>
      <selection pane="topRight" activeCell="AP7" sqref="AP7:AP14"/>
      <selection pane="bottomLeft" activeCell="H7" sqref="H7:H20"/>
      <selection pane="bottomRight" activeCell="T64" sqref="T64"/>
    </sheetView>
  </sheetViews>
  <sheetFormatPr baseColWidth="10" defaultColWidth="11.453125" defaultRowHeight="18.5" x14ac:dyDescent="0.35"/>
  <cols>
    <col min="1" max="1" width="13.81640625" customWidth="1"/>
    <col min="2" max="2" width="16" customWidth="1"/>
    <col min="3" max="3" width="16.26953125" customWidth="1"/>
    <col min="4" max="4" width="18.7265625" customWidth="1"/>
    <col min="5" max="7" width="21" customWidth="1"/>
    <col min="8" max="8" width="17.453125" customWidth="1"/>
    <col min="9" max="9" width="21.81640625" customWidth="1"/>
    <col min="10" max="10" width="17.26953125" customWidth="1"/>
    <col min="11" max="11" width="22.7265625" customWidth="1"/>
    <col min="12" max="12" width="23.26953125" style="103" customWidth="1"/>
    <col min="13" max="13" width="23.7265625" style="104" customWidth="1"/>
    <col min="14" max="14" width="29.1796875" style="105" customWidth="1"/>
    <col min="15" max="15" width="28.81640625" style="106" customWidth="1"/>
    <col min="16" max="20" width="24.81640625" style="106" customWidth="1"/>
    <col min="21" max="21" width="23.26953125" style="107" customWidth="1"/>
    <col min="22" max="22" width="21.7265625" style="108" customWidth="1"/>
    <col min="23" max="23" width="21.7265625" style="109" customWidth="1"/>
    <col min="24" max="24" width="21.1796875" style="110" customWidth="1"/>
    <col min="25" max="25" width="29.7265625" style="111" customWidth="1"/>
    <col min="26" max="26" width="25.453125" style="111" customWidth="1"/>
    <col min="27" max="29" width="27.7265625" style="111" customWidth="1"/>
    <col min="30" max="30" width="21.26953125" customWidth="1"/>
    <col min="31" max="31" width="21.1796875" customWidth="1"/>
    <col min="32" max="32" width="22.453125" style="112" customWidth="1"/>
    <col min="33" max="33" width="20.7265625" style="113" customWidth="1"/>
    <col min="34" max="34" width="35.7265625" customWidth="1"/>
    <col min="35" max="35" width="28.26953125" style="114" customWidth="1"/>
    <col min="36" max="36" width="26" customWidth="1"/>
    <col min="37" max="37" width="44.453125" customWidth="1"/>
    <col min="38" max="38" width="36.1796875" customWidth="1"/>
    <col min="39" max="39" width="30" customWidth="1"/>
    <col min="40" max="40" width="30.1796875" customWidth="1"/>
    <col min="41" max="43" width="28.26953125" customWidth="1"/>
    <col min="44" max="44" width="15.453125" customWidth="1"/>
    <col min="45" max="45" width="15.1796875" style="114" customWidth="1"/>
    <col min="46" max="46" width="14.81640625" style="114" customWidth="1"/>
    <col min="47" max="47" width="57.54296875" customWidth="1"/>
  </cols>
  <sheetData>
    <row r="1" spans="1:47" ht="21" x14ac:dyDescent="0.5">
      <c r="A1" s="156" t="s">
        <v>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row>
    <row r="2" spans="1:47" ht="21" x14ac:dyDescent="0.5">
      <c r="A2" s="156" t="s">
        <v>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row>
    <row r="3" spans="1:47" ht="21" x14ac:dyDescent="0.5">
      <c r="A3" s="156" t="s">
        <v>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row>
    <row r="4" spans="1:47" ht="21" x14ac:dyDescent="0.5">
      <c r="A4" s="156" t="s">
        <v>319</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row>
    <row r="6" spans="1:47" s="132" customFormat="1" ht="81.75" customHeight="1" x14ac:dyDescent="0.3">
      <c r="A6" s="127" t="s">
        <v>3</v>
      </c>
      <c r="B6" s="127" t="s">
        <v>4</v>
      </c>
      <c r="C6" s="127" t="s">
        <v>5</v>
      </c>
      <c r="D6" s="127" t="s">
        <v>6</v>
      </c>
      <c r="E6" s="127" t="s">
        <v>7</v>
      </c>
      <c r="F6" s="50" t="s">
        <v>8</v>
      </c>
      <c r="G6" s="50" t="s">
        <v>9</v>
      </c>
      <c r="H6" s="127" t="s">
        <v>10</v>
      </c>
      <c r="I6" s="127" t="s">
        <v>11</v>
      </c>
      <c r="J6" s="127" t="s">
        <v>12</v>
      </c>
      <c r="K6" s="127" t="s">
        <v>13</v>
      </c>
      <c r="L6" s="127" t="s">
        <v>14</v>
      </c>
      <c r="M6" s="127" t="s">
        <v>15</v>
      </c>
      <c r="N6" s="128" t="s">
        <v>16</v>
      </c>
      <c r="O6" s="128" t="s">
        <v>17</v>
      </c>
      <c r="P6" s="50" t="s">
        <v>18</v>
      </c>
      <c r="Q6" s="50" t="s">
        <v>19</v>
      </c>
      <c r="R6" s="128" t="s">
        <v>312</v>
      </c>
      <c r="S6" s="117" t="s">
        <v>313</v>
      </c>
      <c r="T6" s="128" t="s">
        <v>314</v>
      </c>
      <c r="U6" s="127" t="s">
        <v>20</v>
      </c>
      <c r="V6" s="129" t="s">
        <v>21</v>
      </c>
      <c r="W6" s="128" t="s">
        <v>22</v>
      </c>
      <c r="X6" s="127" t="s">
        <v>23</v>
      </c>
      <c r="Y6" s="130" t="s">
        <v>24</v>
      </c>
      <c r="Z6" s="50" t="s">
        <v>25</v>
      </c>
      <c r="AA6" s="50" t="s">
        <v>26</v>
      </c>
      <c r="AB6" s="13" t="s">
        <v>320</v>
      </c>
      <c r="AC6" s="13" t="s">
        <v>320</v>
      </c>
      <c r="AD6" s="127" t="s">
        <v>27</v>
      </c>
      <c r="AE6" s="127" t="s">
        <v>28</v>
      </c>
      <c r="AF6" s="127" t="s">
        <v>29</v>
      </c>
      <c r="AG6" s="127" t="s">
        <v>30</v>
      </c>
      <c r="AH6" s="127" t="s">
        <v>31</v>
      </c>
      <c r="AI6" s="127" t="s">
        <v>32</v>
      </c>
      <c r="AJ6" s="127" t="s">
        <v>33</v>
      </c>
      <c r="AK6" s="127" t="s">
        <v>34</v>
      </c>
      <c r="AL6" s="131" t="s">
        <v>35</v>
      </c>
      <c r="AM6" s="131" t="s">
        <v>36</v>
      </c>
      <c r="AN6" s="127" t="s">
        <v>37</v>
      </c>
      <c r="AO6" s="127" t="s">
        <v>38</v>
      </c>
      <c r="AP6" s="50" t="s">
        <v>39</v>
      </c>
      <c r="AQ6" s="13" t="s">
        <v>325</v>
      </c>
      <c r="AR6" s="127" t="s">
        <v>40</v>
      </c>
      <c r="AS6" s="127" t="s">
        <v>41</v>
      </c>
      <c r="AT6" s="127" t="s">
        <v>42</v>
      </c>
      <c r="AU6" s="127" t="s">
        <v>43</v>
      </c>
    </row>
    <row r="7" spans="1:47" ht="244.5" customHeight="1" x14ac:dyDescent="0.35">
      <c r="A7" s="157" t="s">
        <v>44</v>
      </c>
      <c r="B7" s="157" t="s">
        <v>45</v>
      </c>
      <c r="C7" s="157" t="s">
        <v>46</v>
      </c>
      <c r="D7" s="157" t="s">
        <v>47</v>
      </c>
      <c r="E7" s="157" t="s">
        <v>48</v>
      </c>
      <c r="F7" s="159" t="s">
        <v>49</v>
      </c>
      <c r="G7" s="159" t="s">
        <v>50</v>
      </c>
      <c r="H7" s="236" t="s">
        <v>51</v>
      </c>
      <c r="I7" s="163" t="s">
        <v>52</v>
      </c>
      <c r="J7" s="157" t="s">
        <v>53</v>
      </c>
      <c r="K7" s="163" t="s">
        <v>54</v>
      </c>
      <c r="L7" s="163" t="s">
        <v>55</v>
      </c>
      <c r="M7" s="163">
        <v>60000</v>
      </c>
      <c r="N7" s="192">
        <v>20000</v>
      </c>
      <c r="O7" s="193">
        <v>29264</v>
      </c>
      <c r="P7" s="160">
        <v>6253</v>
      </c>
      <c r="Q7" s="160">
        <v>4166</v>
      </c>
      <c r="R7" s="160">
        <f>SUM(P7:Q12)</f>
        <v>10419</v>
      </c>
      <c r="S7" s="263">
        <f>+R7/N7</f>
        <v>0.52095000000000002</v>
      </c>
      <c r="T7" s="263">
        <f>+(O7+R7)/M7</f>
        <v>0.66138333333333332</v>
      </c>
      <c r="U7" s="161" t="s">
        <v>56</v>
      </c>
      <c r="V7" s="185">
        <v>2021130010246</v>
      </c>
      <c r="W7" s="187" t="s">
        <v>57</v>
      </c>
      <c r="X7" s="1" t="s">
        <v>58</v>
      </c>
      <c r="Y7" s="2">
        <v>1450</v>
      </c>
      <c r="Z7" s="3">
        <v>2817</v>
      </c>
      <c r="AA7" s="3">
        <v>249</v>
      </c>
      <c r="AB7" s="133">
        <v>1</v>
      </c>
      <c r="AC7" s="252">
        <f>AVERAGE(AB7:AB14)</f>
        <v>0.75385416666666671</v>
      </c>
      <c r="AD7" s="4">
        <v>44562</v>
      </c>
      <c r="AE7" s="4">
        <v>44926</v>
      </c>
      <c r="AF7" s="2">
        <v>1450</v>
      </c>
      <c r="AG7" s="5">
        <v>3066</v>
      </c>
      <c r="AH7" s="6">
        <v>1</v>
      </c>
      <c r="AI7" s="7" t="s">
        <v>59</v>
      </c>
      <c r="AJ7" s="8" t="s">
        <v>60</v>
      </c>
      <c r="AK7" s="178" t="s">
        <v>61</v>
      </c>
      <c r="AL7" s="189">
        <v>1389400003</v>
      </c>
      <c r="AM7" s="178" t="s">
        <v>62</v>
      </c>
      <c r="AN7" s="162" t="s">
        <v>56</v>
      </c>
      <c r="AO7" s="178" t="s">
        <v>63</v>
      </c>
      <c r="AP7" s="180">
        <v>1371130000</v>
      </c>
      <c r="AQ7" s="270">
        <f>+AP7/AL7</f>
        <v>0.98685043690762109</v>
      </c>
      <c r="AR7" s="9" t="s">
        <v>64</v>
      </c>
      <c r="AS7" s="7" t="s">
        <v>65</v>
      </c>
      <c r="AT7" s="9" t="s">
        <v>66</v>
      </c>
      <c r="AU7" s="10" t="s">
        <v>67</v>
      </c>
    </row>
    <row r="8" spans="1:47" ht="92.25" customHeight="1" x14ac:dyDescent="0.35">
      <c r="A8" s="157"/>
      <c r="B8" s="157"/>
      <c r="C8" s="157"/>
      <c r="D8" s="157"/>
      <c r="E8" s="157"/>
      <c r="F8" s="157"/>
      <c r="G8" s="157"/>
      <c r="H8" s="237"/>
      <c r="I8" s="163"/>
      <c r="J8" s="157"/>
      <c r="K8" s="163"/>
      <c r="L8" s="163"/>
      <c r="M8" s="163"/>
      <c r="N8" s="192"/>
      <c r="O8" s="193"/>
      <c r="P8" s="160"/>
      <c r="Q8" s="160"/>
      <c r="R8" s="160"/>
      <c r="S8" s="263"/>
      <c r="T8" s="263"/>
      <c r="U8" s="161"/>
      <c r="V8" s="185"/>
      <c r="W8" s="187"/>
      <c r="X8" s="11" t="s">
        <v>68</v>
      </c>
      <c r="Y8" s="12">
        <v>500</v>
      </c>
      <c r="Z8" s="13">
        <v>811</v>
      </c>
      <c r="AA8" s="13">
        <v>392</v>
      </c>
      <c r="AB8" s="133">
        <v>1</v>
      </c>
      <c r="AC8" s="254"/>
      <c r="AD8" s="14">
        <v>44593</v>
      </c>
      <c r="AE8" s="14">
        <v>44926</v>
      </c>
      <c r="AF8" s="12">
        <v>500</v>
      </c>
      <c r="AG8" s="15">
        <v>1203</v>
      </c>
      <c r="AH8" s="16">
        <v>1</v>
      </c>
      <c r="AI8" s="17" t="s">
        <v>59</v>
      </c>
      <c r="AJ8" s="18" t="s">
        <v>60</v>
      </c>
      <c r="AK8" s="179"/>
      <c r="AL8" s="190"/>
      <c r="AM8" s="179"/>
      <c r="AN8" s="191"/>
      <c r="AO8" s="179"/>
      <c r="AP8" s="180"/>
      <c r="AQ8" s="271"/>
      <c r="AR8" s="19" t="s">
        <v>69</v>
      </c>
      <c r="AS8" s="20"/>
      <c r="AT8" s="20"/>
      <c r="AU8" s="10" t="s">
        <v>70</v>
      </c>
    </row>
    <row r="9" spans="1:47" ht="101.25" customHeight="1" x14ac:dyDescent="0.35">
      <c r="A9" s="157"/>
      <c r="B9" s="157"/>
      <c r="C9" s="157"/>
      <c r="D9" s="157"/>
      <c r="E9" s="157"/>
      <c r="F9" s="157"/>
      <c r="G9" s="157"/>
      <c r="H9" s="237"/>
      <c r="I9" s="163"/>
      <c r="J9" s="157"/>
      <c r="K9" s="163"/>
      <c r="L9" s="163"/>
      <c r="M9" s="163"/>
      <c r="N9" s="192"/>
      <c r="O9" s="193"/>
      <c r="P9" s="160"/>
      <c r="Q9" s="160"/>
      <c r="R9" s="160"/>
      <c r="S9" s="263"/>
      <c r="T9" s="263"/>
      <c r="U9" s="161"/>
      <c r="V9" s="185"/>
      <c r="W9" s="187"/>
      <c r="X9" s="11" t="s">
        <v>71</v>
      </c>
      <c r="Y9" s="12">
        <v>50</v>
      </c>
      <c r="Z9" s="13">
        <v>38</v>
      </c>
      <c r="AA9" s="13">
        <v>0</v>
      </c>
      <c r="AB9" s="133">
        <f>+Z9/Y9</f>
        <v>0.76</v>
      </c>
      <c r="AC9" s="254"/>
      <c r="AD9" s="14">
        <v>44593</v>
      </c>
      <c r="AE9" s="14">
        <v>44926</v>
      </c>
      <c r="AF9" s="12">
        <v>50</v>
      </c>
      <c r="AG9" s="15">
        <v>38</v>
      </c>
      <c r="AH9" s="16">
        <v>0.76</v>
      </c>
      <c r="AI9" s="17" t="s">
        <v>59</v>
      </c>
      <c r="AJ9" s="18" t="s">
        <v>60</v>
      </c>
      <c r="AK9" s="179"/>
      <c r="AL9" s="190"/>
      <c r="AM9" s="179"/>
      <c r="AN9" s="191"/>
      <c r="AO9" s="179"/>
      <c r="AP9" s="180"/>
      <c r="AQ9" s="271"/>
      <c r="AR9" s="19" t="s">
        <v>69</v>
      </c>
      <c r="AS9" s="20"/>
      <c r="AT9" s="20"/>
      <c r="AU9" s="10" t="s">
        <v>72</v>
      </c>
    </row>
    <row r="10" spans="1:47" ht="114" customHeight="1" x14ac:dyDescent="0.35">
      <c r="A10" s="157"/>
      <c r="B10" s="157"/>
      <c r="C10" s="157"/>
      <c r="D10" s="157"/>
      <c r="E10" s="157"/>
      <c r="F10" s="157"/>
      <c r="G10" s="157"/>
      <c r="H10" s="237"/>
      <c r="I10" s="163"/>
      <c r="J10" s="157"/>
      <c r="K10" s="163"/>
      <c r="L10" s="163"/>
      <c r="M10" s="163"/>
      <c r="N10" s="192"/>
      <c r="O10" s="193"/>
      <c r="P10" s="160"/>
      <c r="Q10" s="160"/>
      <c r="R10" s="160"/>
      <c r="S10" s="263"/>
      <c r="T10" s="263"/>
      <c r="U10" s="161"/>
      <c r="V10" s="185"/>
      <c r="W10" s="187"/>
      <c r="X10" s="11" t="s">
        <v>73</v>
      </c>
      <c r="Y10" s="12">
        <v>3000</v>
      </c>
      <c r="Z10" s="13">
        <v>1611</v>
      </c>
      <c r="AA10" s="13">
        <v>1833</v>
      </c>
      <c r="AB10" s="133">
        <v>1</v>
      </c>
      <c r="AC10" s="254"/>
      <c r="AD10" s="14">
        <v>44593</v>
      </c>
      <c r="AE10" s="14">
        <v>44926</v>
      </c>
      <c r="AF10" s="12">
        <v>3000</v>
      </c>
      <c r="AG10" s="15">
        <v>3444</v>
      </c>
      <c r="AH10" s="16">
        <v>1</v>
      </c>
      <c r="AI10" s="17" t="s">
        <v>59</v>
      </c>
      <c r="AJ10" s="18" t="s">
        <v>60</v>
      </c>
      <c r="AK10" s="179"/>
      <c r="AL10" s="190"/>
      <c r="AM10" s="179"/>
      <c r="AN10" s="191"/>
      <c r="AO10" s="179"/>
      <c r="AP10" s="180"/>
      <c r="AQ10" s="271"/>
      <c r="AR10" s="19" t="s">
        <v>69</v>
      </c>
      <c r="AS10" s="20"/>
      <c r="AT10" s="20"/>
      <c r="AU10" s="10" t="s">
        <v>74</v>
      </c>
    </row>
    <row r="11" spans="1:47" ht="52" x14ac:dyDescent="0.35">
      <c r="A11" s="157"/>
      <c r="B11" s="157"/>
      <c r="C11" s="157"/>
      <c r="D11" s="157"/>
      <c r="E11" s="157"/>
      <c r="F11" s="157"/>
      <c r="G11" s="157"/>
      <c r="H11" s="237"/>
      <c r="I11" s="163"/>
      <c r="J11" s="157"/>
      <c r="K11" s="163"/>
      <c r="L11" s="163"/>
      <c r="M11" s="163"/>
      <c r="N11" s="192"/>
      <c r="O11" s="193"/>
      <c r="P11" s="160"/>
      <c r="Q11" s="160"/>
      <c r="R11" s="160"/>
      <c r="S11" s="263"/>
      <c r="T11" s="263"/>
      <c r="U11" s="161"/>
      <c r="V11" s="185"/>
      <c r="W11" s="187"/>
      <c r="X11" s="21" t="s">
        <v>75</v>
      </c>
      <c r="Y11" s="22">
        <v>120</v>
      </c>
      <c r="Z11" s="13">
        <v>30</v>
      </c>
      <c r="AA11" s="13">
        <v>74</v>
      </c>
      <c r="AB11" s="133">
        <f>AVERAGE(Z11:AA11)/Y11</f>
        <v>0.43333333333333335</v>
      </c>
      <c r="AC11" s="254"/>
      <c r="AD11" s="14">
        <v>44593</v>
      </c>
      <c r="AE11" s="14">
        <v>44926</v>
      </c>
      <c r="AF11" s="22" t="s">
        <v>76</v>
      </c>
      <c r="AG11" s="22" t="s">
        <v>76</v>
      </c>
      <c r="AH11" s="16">
        <v>0.87</v>
      </c>
      <c r="AI11" s="23" t="s">
        <v>77</v>
      </c>
      <c r="AJ11" s="24" t="s">
        <v>78</v>
      </c>
      <c r="AK11" s="179"/>
      <c r="AL11" s="190"/>
      <c r="AM11" s="179"/>
      <c r="AN11" s="191"/>
      <c r="AO11" s="179"/>
      <c r="AP11" s="180"/>
      <c r="AQ11" s="271"/>
      <c r="AR11" s="22" t="s">
        <v>69</v>
      </c>
      <c r="AS11" s="20"/>
      <c r="AT11" s="20"/>
      <c r="AU11" s="25" t="s">
        <v>79</v>
      </c>
    </row>
    <row r="12" spans="1:47" ht="78" customHeight="1" x14ac:dyDescent="0.35">
      <c r="A12" s="157"/>
      <c r="B12" s="157"/>
      <c r="C12" s="157"/>
      <c r="D12" s="157"/>
      <c r="E12" s="157"/>
      <c r="F12" s="157"/>
      <c r="G12" s="157"/>
      <c r="H12" s="237"/>
      <c r="I12" s="164"/>
      <c r="J12" s="158"/>
      <c r="K12" s="164"/>
      <c r="L12" s="164"/>
      <c r="M12" s="164"/>
      <c r="N12" s="182"/>
      <c r="O12" s="184"/>
      <c r="P12" s="160"/>
      <c r="Q12" s="160"/>
      <c r="R12" s="160"/>
      <c r="S12" s="263"/>
      <c r="T12" s="263"/>
      <c r="U12" s="161"/>
      <c r="V12" s="185"/>
      <c r="W12" s="187"/>
      <c r="X12" s="21" t="s">
        <v>80</v>
      </c>
      <c r="Y12" s="22">
        <v>120</v>
      </c>
      <c r="Z12" s="13">
        <v>32</v>
      </c>
      <c r="AA12" s="13">
        <v>49</v>
      </c>
      <c r="AB12" s="133">
        <f>AVERAGE(Z12:AA12)/Y12</f>
        <v>0.33750000000000002</v>
      </c>
      <c r="AC12" s="254"/>
      <c r="AD12" s="14">
        <v>44593</v>
      </c>
      <c r="AE12" s="14">
        <v>44926</v>
      </c>
      <c r="AF12" s="22" t="s">
        <v>76</v>
      </c>
      <c r="AG12" s="15" t="s">
        <v>76</v>
      </c>
      <c r="AH12" s="16">
        <v>0.68</v>
      </c>
      <c r="AI12" s="23" t="s">
        <v>77</v>
      </c>
      <c r="AJ12" s="24" t="s">
        <v>78</v>
      </c>
      <c r="AK12" s="179"/>
      <c r="AL12" s="190"/>
      <c r="AM12" s="179"/>
      <c r="AN12" s="191"/>
      <c r="AO12" s="179"/>
      <c r="AP12" s="180"/>
      <c r="AQ12" s="271"/>
      <c r="AR12" s="22" t="s">
        <v>69</v>
      </c>
      <c r="AS12" s="20"/>
      <c r="AT12" s="20"/>
      <c r="AU12" s="26" t="s">
        <v>81</v>
      </c>
    </row>
    <row r="13" spans="1:47" ht="117.75" customHeight="1" x14ac:dyDescent="0.35">
      <c r="A13" s="157"/>
      <c r="B13" s="157"/>
      <c r="C13" s="157"/>
      <c r="D13" s="157"/>
      <c r="E13" s="157"/>
      <c r="F13" s="157"/>
      <c r="G13" s="157"/>
      <c r="H13" s="237"/>
      <c r="I13" s="165" t="s">
        <v>82</v>
      </c>
      <c r="J13" s="159" t="s">
        <v>83</v>
      </c>
      <c r="K13" s="165" t="s">
        <v>84</v>
      </c>
      <c r="L13" s="165" t="s">
        <v>85</v>
      </c>
      <c r="M13" s="165">
        <v>9</v>
      </c>
      <c r="N13" s="181">
        <v>2</v>
      </c>
      <c r="O13" s="183">
        <v>6</v>
      </c>
      <c r="P13" s="160">
        <v>0</v>
      </c>
      <c r="Q13" s="160">
        <v>0</v>
      </c>
      <c r="R13" s="160">
        <v>0</v>
      </c>
      <c r="S13" s="263">
        <v>0</v>
      </c>
      <c r="T13" s="263">
        <f>+O13/M13</f>
        <v>0.66666666666666663</v>
      </c>
      <c r="U13" s="161"/>
      <c r="V13" s="185"/>
      <c r="W13" s="187"/>
      <c r="X13" s="11" t="s">
        <v>86</v>
      </c>
      <c r="Y13" s="12">
        <v>2</v>
      </c>
      <c r="Z13" s="13">
        <v>1</v>
      </c>
      <c r="AA13" s="13">
        <v>0</v>
      </c>
      <c r="AB13" s="133">
        <f>+Z13/Y13</f>
        <v>0.5</v>
      </c>
      <c r="AC13" s="254"/>
      <c r="AD13" s="14">
        <v>44743</v>
      </c>
      <c r="AE13" s="14">
        <v>44926</v>
      </c>
      <c r="AF13" s="12">
        <v>50000</v>
      </c>
      <c r="AG13" s="15" t="s">
        <v>76</v>
      </c>
      <c r="AH13" s="16">
        <v>0.5</v>
      </c>
      <c r="AI13" s="17" t="s">
        <v>59</v>
      </c>
      <c r="AJ13" s="18" t="s">
        <v>60</v>
      </c>
      <c r="AK13" s="179"/>
      <c r="AL13" s="190"/>
      <c r="AM13" s="179"/>
      <c r="AN13" s="191"/>
      <c r="AO13" s="179"/>
      <c r="AP13" s="180"/>
      <c r="AQ13" s="271"/>
      <c r="AR13" s="19" t="s">
        <v>64</v>
      </c>
      <c r="AS13" s="17" t="s">
        <v>87</v>
      </c>
      <c r="AT13" s="19" t="s">
        <v>88</v>
      </c>
      <c r="AU13" s="10" t="s">
        <v>89</v>
      </c>
    </row>
    <row r="14" spans="1:47" ht="141.75" customHeight="1" x14ac:dyDescent="0.35">
      <c r="A14" s="157"/>
      <c r="B14" s="157"/>
      <c r="C14" s="157"/>
      <c r="D14" s="157"/>
      <c r="E14" s="157"/>
      <c r="F14" s="157"/>
      <c r="G14" s="157"/>
      <c r="H14" s="237"/>
      <c r="I14" s="164"/>
      <c r="J14" s="158"/>
      <c r="K14" s="164"/>
      <c r="L14" s="164"/>
      <c r="M14" s="164"/>
      <c r="N14" s="182"/>
      <c r="O14" s="184"/>
      <c r="P14" s="160"/>
      <c r="Q14" s="160"/>
      <c r="R14" s="160"/>
      <c r="S14" s="263"/>
      <c r="T14" s="263"/>
      <c r="U14" s="162"/>
      <c r="V14" s="186"/>
      <c r="W14" s="188"/>
      <c r="X14" s="11" t="s">
        <v>90</v>
      </c>
      <c r="Y14" s="12">
        <v>10</v>
      </c>
      <c r="Z14" s="13">
        <v>9</v>
      </c>
      <c r="AA14" s="13">
        <v>5</v>
      </c>
      <c r="AB14" s="134">
        <v>1</v>
      </c>
      <c r="AC14" s="253"/>
      <c r="AD14" s="14">
        <v>44593</v>
      </c>
      <c r="AE14" s="14">
        <v>44926</v>
      </c>
      <c r="AF14" s="12">
        <v>50000</v>
      </c>
      <c r="AG14" s="15" t="s">
        <v>76</v>
      </c>
      <c r="AH14" s="16">
        <v>1</v>
      </c>
      <c r="AI14" s="17" t="s">
        <v>59</v>
      </c>
      <c r="AJ14" s="18" t="s">
        <v>60</v>
      </c>
      <c r="AK14" s="179"/>
      <c r="AL14" s="190"/>
      <c r="AM14" s="179"/>
      <c r="AN14" s="191"/>
      <c r="AO14" s="179"/>
      <c r="AP14" s="180"/>
      <c r="AQ14" s="272"/>
      <c r="AR14" s="19" t="s">
        <v>69</v>
      </c>
      <c r="AS14" s="20"/>
      <c r="AT14" s="20"/>
      <c r="AU14" s="25" t="s">
        <v>91</v>
      </c>
    </row>
    <row r="15" spans="1:47" ht="123" customHeight="1" x14ac:dyDescent="0.35">
      <c r="A15" s="157"/>
      <c r="B15" s="157"/>
      <c r="C15" s="157"/>
      <c r="D15" s="157"/>
      <c r="E15" s="157"/>
      <c r="F15" s="157"/>
      <c r="G15" s="157"/>
      <c r="H15" s="237"/>
      <c r="I15" s="12" t="s">
        <v>92</v>
      </c>
      <c r="J15" s="17" t="s">
        <v>93</v>
      </c>
      <c r="K15" s="12" t="s">
        <v>94</v>
      </c>
      <c r="L15" s="12" t="s">
        <v>95</v>
      </c>
      <c r="M15" s="12">
        <v>1000</v>
      </c>
      <c r="N15" s="27">
        <v>400</v>
      </c>
      <c r="O15" s="28">
        <v>5</v>
      </c>
      <c r="P15" s="29">
        <v>365</v>
      </c>
      <c r="Q15" s="29">
        <v>0</v>
      </c>
      <c r="R15" s="29">
        <f>SUM(P15:Q15)</f>
        <v>365</v>
      </c>
      <c r="S15" s="120">
        <f>+R15/N15</f>
        <v>0.91249999999999998</v>
      </c>
      <c r="T15" s="120">
        <f>+(5+365)/M15</f>
        <v>0.37</v>
      </c>
      <c r="U15" s="209" t="s">
        <v>96</v>
      </c>
      <c r="V15" s="210">
        <v>2021130010247</v>
      </c>
      <c r="W15" s="211" t="s">
        <v>97</v>
      </c>
      <c r="X15" s="30" t="s">
        <v>98</v>
      </c>
      <c r="Y15" s="31">
        <v>1</v>
      </c>
      <c r="Z15" s="32">
        <v>0</v>
      </c>
      <c r="AA15" s="32">
        <v>1</v>
      </c>
      <c r="AB15" s="133">
        <f>+AA15/Y15</f>
        <v>1</v>
      </c>
      <c r="AC15" s="252">
        <f>AVERAGE(AB15:AB19)</f>
        <v>0.48693820224719098</v>
      </c>
      <c r="AD15" s="14">
        <v>44593</v>
      </c>
      <c r="AE15" s="14">
        <v>44926</v>
      </c>
      <c r="AF15" s="33" t="s">
        <v>76</v>
      </c>
      <c r="AG15" s="15" t="s">
        <v>76</v>
      </c>
      <c r="AH15" s="16">
        <v>1</v>
      </c>
      <c r="AI15" s="33" t="s">
        <v>77</v>
      </c>
      <c r="AJ15" s="31" t="s">
        <v>99</v>
      </c>
      <c r="AK15" s="179" t="s">
        <v>61</v>
      </c>
      <c r="AL15" s="214">
        <v>3006675115.5599999</v>
      </c>
      <c r="AM15" s="169" t="s">
        <v>100</v>
      </c>
      <c r="AN15" s="191" t="s">
        <v>96</v>
      </c>
      <c r="AO15" s="179" t="s">
        <v>101</v>
      </c>
      <c r="AP15" s="180">
        <v>537083087.64999998</v>
      </c>
      <c r="AQ15" s="270">
        <f>+AP15/AL15</f>
        <v>0.17863023672578174</v>
      </c>
      <c r="AR15" s="34" t="s">
        <v>69</v>
      </c>
      <c r="AS15" s="20"/>
      <c r="AT15" s="20"/>
      <c r="AU15" s="35" t="s">
        <v>102</v>
      </c>
    </row>
    <row r="16" spans="1:47" ht="135" customHeight="1" x14ac:dyDescent="0.35">
      <c r="A16" s="157"/>
      <c r="B16" s="157"/>
      <c r="C16" s="157"/>
      <c r="D16" s="157"/>
      <c r="E16" s="157"/>
      <c r="F16" s="157"/>
      <c r="G16" s="157"/>
      <c r="H16" s="237"/>
      <c r="I16" s="12" t="s">
        <v>103</v>
      </c>
      <c r="J16" s="17" t="s">
        <v>104</v>
      </c>
      <c r="K16" s="12" t="s">
        <v>105</v>
      </c>
      <c r="L16" s="12" t="s">
        <v>106</v>
      </c>
      <c r="M16" s="12">
        <v>150000</v>
      </c>
      <c r="N16" s="27">
        <v>50000</v>
      </c>
      <c r="O16" s="28">
        <v>30000</v>
      </c>
      <c r="P16" s="29">
        <v>20935</v>
      </c>
      <c r="Q16" s="115">
        <v>0</v>
      </c>
      <c r="R16" s="29">
        <f>SUM(P16:Q16)</f>
        <v>20935</v>
      </c>
      <c r="S16" s="120">
        <f>+R16/N16</f>
        <v>0.41870000000000002</v>
      </c>
      <c r="T16" s="120">
        <f>SUM(O16:Q16)/M16</f>
        <v>0.33956666666666668</v>
      </c>
      <c r="U16" s="161"/>
      <c r="V16" s="185"/>
      <c r="W16" s="212"/>
      <c r="X16" s="36" t="s">
        <v>107</v>
      </c>
      <c r="Y16" s="37">
        <v>1</v>
      </c>
      <c r="Z16" s="32">
        <v>0</v>
      </c>
      <c r="AA16" s="38">
        <v>0</v>
      </c>
      <c r="AB16" s="133">
        <f t="shared" ref="AB16:AB20" si="0">AVERAGE(Z16:AA16)/Y16</f>
        <v>0</v>
      </c>
      <c r="AC16" s="254"/>
      <c r="AD16" s="39">
        <v>44621</v>
      </c>
      <c r="AE16" s="14">
        <v>44926</v>
      </c>
      <c r="AF16" s="33" t="s">
        <v>76</v>
      </c>
      <c r="AG16" s="15" t="s">
        <v>76</v>
      </c>
      <c r="AH16" s="16">
        <v>0</v>
      </c>
      <c r="AI16" s="33" t="s">
        <v>77</v>
      </c>
      <c r="AJ16" s="31" t="s">
        <v>99</v>
      </c>
      <c r="AK16" s="179"/>
      <c r="AL16" s="214"/>
      <c r="AM16" s="169"/>
      <c r="AN16" s="191"/>
      <c r="AO16" s="179"/>
      <c r="AP16" s="180"/>
      <c r="AQ16" s="271"/>
      <c r="AR16" s="34" t="s">
        <v>64</v>
      </c>
      <c r="AS16" s="17" t="s">
        <v>108</v>
      </c>
      <c r="AT16" s="19" t="s">
        <v>109</v>
      </c>
      <c r="AU16" s="35" t="s">
        <v>110</v>
      </c>
    </row>
    <row r="17" spans="1:47" ht="273" x14ac:dyDescent="0.35">
      <c r="A17" s="157"/>
      <c r="B17" s="157"/>
      <c r="C17" s="157"/>
      <c r="D17" s="157"/>
      <c r="E17" s="157"/>
      <c r="F17" s="157"/>
      <c r="G17" s="157"/>
      <c r="H17" s="237"/>
      <c r="I17" s="12" t="s">
        <v>111</v>
      </c>
      <c r="J17" s="17" t="s">
        <v>112</v>
      </c>
      <c r="K17" s="12" t="s">
        <v>113</v>
      </c>
      <c r="L17" s="12" t="s">
        <v>114</v>
      </c>
      <c r="M17" s="12">
        <v>400</v>
      </c>
      <c r="N17" s="27">
        <v>200</v>
      </c>
      <c r="O17" s="28">
        <v>156</v>
      </c>
      <c r="P17" s="29">
        <v>4</v>
      </c>
      <c r="Q17" s="29">
        <v>0</v>
      </c>
      <c r="R17" s="29">
        <f>SUM(P17:Q17)</f>
        <v>4</v>
      </c>
      <c r="S17" s="120">
        <f>+R17/N17</f>
        <v>0.02</v>
      </c>
      <c r="T17" s="120">
        <f>SUM(O17:Q17)/M17</f>
        <v>0.4</v>
      </c>
      <c r="U17" s="161"/>
      <c r="V17" s="185"/>
      <c r="W17" s="212"/>
      <c r="X17" s="36" t="s">
        <v>115</v>
      </c>
      <c r="Y17" s="37">
        <v>200</v>
      </c>
      <c r="Z17" s="32">
        <v>10</v>
      </c>
      <c r="AA17" s="38">
        <v>20</v>
      </c>
      <c r="AB17" s="133">
        <f>+(Z17+AA17)/Y17</f>
        <v>0.15</v>
      </c>
      <c r="AC17" s="254"/>
      <c r="AD17" s="39">
        <v>44593</v>
      </c>
      <c r="AE17" s="14">
        <v>44926</v>
      </c>
      <c r="AF17" s="33" t="s">
        <v>76</v>
      </c>
      <c r="AG17" s="15" t="s">
        <v>76</v>
      </c>
      <c r="AH17" s="16">
        <v>0.15</v>
      </c>
      <c r="AI17" s="33" t="s">
        <v>77</v>
      </c>
      <c r="AJ17" s="31" t="s">
        <v>99</v>
      </c>
      <c r="AK17" s="179"/>
      <c r="AL17" s="214"/>
      <c r="AM17" s="169"/>
      <c r="AN17" s="191"/>
      <c r="AO17" s="179"/>
      <c r="AP17" s="180"/>
      <c r="AQ17" s="271"/>
      <c r="AR17" s="34" t="s">
        <v>69</v>
      </c>
      <c r="AS17" s="20"/>
      <c r="AT17" s="20"/>
      <c r="AU17" s="40" t="s">
        <v>116</v>
      </c>
    </row>
    <row r="18" spans="1:47" ht="84" customHeight="1" x14ac:dyDescent="0.35">
      <c r="A18" s="157"/>
      <c r="B18" s="157"/>
      <c r="C18" s="157"/>
      <c r="D18" s="157"/>
      <c r="E18" s="157"/>
      <c r="F18" s="157"/>
      <c r="G18" s="157"/>
      <c r="H18" s="237"/>
      <c r="I18" s="12" t="s">
        <v>117</v>
      </c>
      <c r="J18" s="17" t="s">
        <v>118</v>
      </c>
      <c r="K18" s="12" t="s">
        <v>113</v>
      </c>
      <c r="L18" s="12" t="s">
        <v>119</v>
      </c>
      <c r="M18" s="12">
        <v>80</v>
      </c>
      <c r="N18" s="27">
        <v>40</v>
      </c>
      <c r="O18" s="28">
        <v>2</v>
      </c>
      <c r="P18" s="29">
        <v>36</v>
      </c>
      <c r="Q18" s="29">
        <v>0</v>
      </c>
      <c r="R18" s="29">
        <f>SUM(P18:Q18)</f>
        <v>36</v>
      </c>
      <c r="S18" s="120">
        <f>+R18/N18</f>
        <v>0.9</v>
      </c>
      <c r="T18" s="120">
        <f>SUM(O18:Q18)/M18</f>
        <v>0.47499999999999998</v>
      </c>
      <c r="U18" s="161"/>
      <c r="V18" s="185"/>
      <c r="W18" s="212"/>
      <c r="X18" s="198" t="s">
        <v>120</v>
      </c>
      <c r="Y18" s="200">
        <v>89</v>
      </c>
      <c r="Z18" s="202">
        <v>40</v>
      </c>
      <c r="AA18" s="202">
        <v>31</v>
      </c>
      <c r="AB18" s="252">
        <f>+(Z18+AA18)/Y18</f>
        <v>0.797752808988764</v>
      </c>
      <c r="AC18" s="254"/>
      <c r="AD18" s="204">
        <v>44621</v>
      </c>
      <c r="AE18" s="206" t="s">
        <v>121</v>
      </c>
      <c r="AF18" s="207" t="s">
        <v>76</v>
      </c>
      <c r="AG18" s="170" t="s">
        <v>76</v>
      </c>
      <c r="AH18" s="172">
        <v>0.8</v>
      </c>
      <c r="AI18" s="174" t="s">
        <v>77</v>
      </c>
      <c r="AJ18" s="176" t="s">
        <v>99</v>
      </c>
      <c r="AK18" s="179"/>
      <c r="AL18" s="214"/>
      <c r="AM18" s="169"/>
      <c r="AN18" s="191"/>
      <c r="AO18" s="179"/>
      <c r="AP18" s="180"/>
      <c r="AQ18" s="271"/>
      <c r="AR18" s="194" t="s">
        <v>64</v>
      </c>
      <c r="AS18" s="169" t="s">
        <v>122</v>
      </c>
      <c r="AT18" s="179" t="s">
        <v>109</v>
      </c>
      <c r="AU18" s="196" t="s">
        <v>123</v>
      </c>
    </row>
    <row r="19" spans="1:47" ht="58" x14ac:dyDescent="0.35">
      <c r="A19" s="157"/>
      <c r="B19" s="157"/>
      <c r="C19" s="157"/>
      <c r="D19" s="157"/>
      <c r="E19" s="157"/>
      <c r="F19" s="157"/>
      <c r="G19" s="157"/>
      <c r="H19" s="237"/>
      <c r="I19" s="12" t="s">
        <v>124</v>
      </c>
      <c r="J19" s="17" t="s">
        <v>125</v>
      </c>
      <c r="K19" s="12" t="s">
        <v>113</v>
      </c>
      <c r="L19" s="12" t="s">
        <v>126</v>
      </c>
      <c r="M19" s="12">
        <v>1000</v>
      </c>
      <c r="N19" s="27">
        <v>300</v>
      </c>
      <c r="O19" s="28">
        <v>32</v>
      </c>
      <c r="P19" s="29">
        <v>7</v>
      </c>
      <c r="Q19" s="29">
        <v>0</v>
      </c>
      <c r="R19" s="29">
        <f>SUM(P19:Q19)</f>
        <v>7</v>
      </c>
      <c r="S19" s="120">
        <f>+R19/N19</f>
        <v>2.3333333333333334E-2</v>
      </c>
      <c r="T19" s="120">
        <f>SUM(O19:Q19)/M19</f>
        <v>3.9E-2</v>
      </c>
      <c r="U19" s="162"/>
      <c r="V19" s="186"/>
      <c r="W19" s="213"/>
      <c r="X19" s="199"/>
      <c r="Y19" s="201"/>
      <c r="Z19" s="203"/>
      <c r="AA19" s="203"/>
      <c r="AB19" s="253"/>
      <c r="AC19" s="253"/>
      <c r="AD19" s="205"/>
      <c r="AE19" s="178"/>
      <c r="AF19" s="208"/>
      <c r="AG19" s="171"/>
      <c r="AH19" s="173"/>
      <c r="AI19" s="175"/>
      <c r="AJ19" s="177"/>
      <c r="AK19" s="179"/>
      <c r="AL19" s="214"/>
      <c r="AM19" s="169"/>
      <c r="AN19" s="191"/>
      <c r="AO19" s="179"/>
      <c r="AP19" s="180"/>
      <c r="AQ19" s="272"/>
      <c r="AR19" s="195"/>
      <c r="AS19" s="169"/>
      <c r="AT19" s="179"/>
      <c r="AU19" s="197"/>
    </row>
    <row r="20" spans="1:47" ht="111" customHeight="1" x14ac:dyDescent="0.35">
      <c r="A20" s="157"/>
      <c r="B20" s="157"/>
      <c r="C20" s="157"/>
      <c r="D20" s="157"/>
      <c r="E20" s="157"/>
      <c r="F20" s="157"/>
      <c r="G20" s="157"/>
      <c r="H20" s="237"/>
      <c r="I20" s="12" t="s">
        <v>127</v>
      </c>
      <c r="J20" s="17" t="s">
        <v>128</v>
      </c>
      <c r="K20" s="12">
        <v>0</v>
      </c>
      <c r="L20" s="12" t="s">
        <v>129</v>
      </c>
      <c r="M20" s="12">
        <v>1</v>
      </c>
      <c r="N20" s="27">
        <v>0</v>
      </c>
      <c r="O20" s="28">
        <v>1</v>
      </c>
      <c r="P20" s="29" t="s">
        <v>130</v>
      </c>
      <c r="Q20" s="29" t="s">
        <v>130</v>
      </c>
      <c r="R20" s="29" t="s">
        <v>130</v>
      </c>
      <c r="S20" s="29" t="s">
        <v>130</v>
      </c>
      <c r="T20" s="120">
        <f>+O20/M20</f>
        <v>1</v>
      </c>
      <c r="U20" s="41" t="s">
        <v>131</v>
      </c>
      <c r="V20" s="42">
        <v>2021130010251</v>
      </c>
      <c r="W20" s="43" t="s">
        <v>132</v>
      </c>
      <c r="X20" s="11" t="s">
        <v>133</v>
      </c>
      <c r="Y20" s="44">
        <v>1</v>
      </c>
      <c r="Z20" s="13">
        <v>0</v>
      </c>
      <c r="AA20" s="45">
        <v>0</v>
      </c>
      <c r="AB20" s="133">
        <f t="shared" si="0"/>
        <v>0</v>
      </c>
      <c r="AC20" s="143">
        <f>+AB20</f>
        <v>0</v>
      </c>
      <c r="AD20" s="39">
        <v>44621</v>
      </c>
      <c r="AE20" s="14">
        <v>44926</v>
      </c>
      <c r="AF20" s="46">
        <v>1028736</v>
      </c>
      <c r="AG20" s="15" t="s">
        <v>76</v>
      </c>
      <c r="AH20" s="16">
        <v>0</v>
      </c>
      <c r="AI20" s="12" t="s">
        <v>77</v>
      </c>
      <c r="AJ20" s="12" t="s">
        <v>134</v>
      </c>
      <c r="AK20" s="19" t="s">
        <v>61</v>
      </c>
      <c r="AL20" s="47">
        <v>95000000</v>
      </c>
      <c r="AM20" s="17" t="s">
        <v>62</v>
      </c>
      <c r="AN20" s="41" t="s">
        <v>131</v>
      </c>
      <c r="AO20" s="19" t="s">
        <v>135</v>
      </c>
      <c r="AP20" s="48">
        <v>67084500</v>
      </c>
      <c r="AQ20" s="16">
        <f>+AP20/AL20</f>
        <v>0.70615263157894737</v>
      </c>
      <c r="AR20" s="19" t="s">
        <v>69</v>
      </c>
      <c r="AS20" s="20"/>
      <c r="AT20" s="20"/>
      <c r="AU20" s="25" t="s">
        <v>136</v>
      </c>
    </row>
    <row r="21" spans="1:47" ht="111" customHeight="1" x14ac:dyDescent="0.35">
      <c r="A21" s="157"/>
      <c r="B21" s="157"/>
      <c r="C21" s="157"/>
      <c r="D21" s="157"/>
      <c r="E21" s="157"/>
      <c r="F21" s="157"/>
      <c r="G21" s="157"/>
      <c r="H21" s="238"/>
      <c r="I21" s="264" t="s">
        <v>315</v>
      </c>
      <c r="J21" s="265"/>
      <c r="K21" s="265"/>
      <c r="L21" s="265"/>
      <c r="M21" s="265"/>
      <c r="N21" s="265"/>
      <c r="O21" s="265"/>
      <c r="P21" s="265"/>
      <c r="Q21" s="265"/>
      <c r="R21" s="266"/>
      <c r="S21" s="152">
        <f>AVERAGE(S7:S20)</f>
        <v>0.39935476190476199</v>
      </c>
      <c r="T21" s="152">
        <f>AVERAGE(T7:T20)</f>
        <v>0.49395208333333335</v>
      </c>
      <c r="U21" s="255" t="s">
        <v>321</v>
      </c>
      <c r="V21" s="256"/>
      <c r="W21" s="256"/>
      <c r="X21" s="256"/>
      <c r="Y21" s="256"/>
      <c r="Z21" s="256"/>
      <c r="AA21" s="256"/>
      <c r="AB21" s="257"/>
      <c r="AC21" s="136">
        <f>AVERAGE(AC7:AC20)</f>
        <v>0.41359745630461919</v>
      </c>
      <c r="AD21" s="39"/>
      <c r="AE21" s="14"/>
      <c r="AF21" s="46"/>
      <c r="AG21" s="15"/>
      <c r="AH21" s="16"/>
      <c r="AI21" s="12"/>
      <c r="AJ21" s="12"/>
      <c r="AK21" s="125"/>
      <c r="AL21" s="126"/>
      <c r="AM21" s="123"/>
      <c r="AN21" s="124"/>
      <c r="AO21" s="125"/>
      <c r="AP21" s="48"/>
      <c r="AQ21" s="48"/>
      <c r="AR21" s="19"/>
      <c r="AS21" s="20"/>
      <c r="AT21" s="20"/>
      <c r="AU21" s="25"/>
    </row>
    <row r="22" spans="1:47" ht="179.25" customHeight="1" x14ac:dyDescent="0.35">
      <c r="A22" s="157"/>
      <c r="B22" s="157"/>
      <c r="C22" s="157"/>
      <c r="D22" s="157"/>
      <c r="E22" s="157"/>
      <c r="F22" s="157"/>
      <c r="G22" s="157"/>
      <c r="H22" s="236" t="s">
        <v>137</v>
      </c>
      <c r="I22" s="165" t="s">
        <v>138</v>
      </c>
      <c r="J22" s="159" t="s">
        <v>139</v>
      </c>
      <c r="K22" s="165" t="s">
        <v>140</v>
      </c>
      <c r="L22" s="166" t="s">
        <v>141</v>
      </c>
      <c r="M22" s="165">
        <v>201</v>
      </c>
      <c r="N22" s="181">
        <v>50</v>
      </c>
      <c r="O22" s="183">
        <v>101</v>
      </c>
      <c r="P22" s="160">
        <v>0</v>
      </c>
      <c r="Q22" s="160">
        <v>0</v>
      </c>
      <c r="R22" s="160">
        <f>SUM(P22:Q23)</f>
        <v>0</v>
      </c>
      <c r="S22" s="263">
        <v>0</v>
      </c>
      <c r="T22" s="244">
        <f>+O22/M22</f>
        <v>0.50248756218905477</v>
      </c>
      <c r="U22" s="209" t="s">
        <v>142</v>
      </c>
      <c r="V22" s="210">
        <v>2021130010248</v>
      </c>
      <c r="W22" s="229" t="s">
        <v>143</v>
      </c>
      <c r="X22" s="11" t="s">
        <v>144</v>
      </c>
      <c r="Y22" s="49">
        <v>4</v>
      </c>
      <c r="Z22" s="50">
        <v>0</v>
      </c>
      <c r="AA22" s="51">
        <v>0</v>
      </c>
      <c r="AB22" s="137">
        <v>0</v>
      </c>
      <c r="AC22" s="258">
        <f>AVERAGE(AB22:AB42)</f>
        <v>0.42426311944685113</v>
      </c>
      <c r="AD22" s="52">
        <v>44621</v>
      </c>
      <c r="AE22" s="53">
        <v>44926</v>
      </c>
      <c r="AF22" s="36">
        <v>50</v>
      </c>
      <c r="AG22" s="54" t="s">
        <v>76</v>
      </c>
      <c r="AH22" s="55">
        <v>0</v>
      </c>
      <c r="AI22" s="11" t="s">
        <v>145</v>
      </c>
      <c r="AJ22" s="11" t="s">
        <v>146</v>
      </c>
      <c r="AK22" s="230" t="s">
        <v>61</v>
      </c>
      <c r="AL22" s="233">
        <v>3221085889</v>
      </c>
      <c r="AM22" s="236" t="s">
        <v>147</v>
      </c>
      <c r="AN22" s="239" t="s">
        <v>142</v>
      </c>
      <c r="AO22" s="230" t="s">
        <v>148</v>
      </c>
      <c r="AP22" s="228">
        <v>1014920308</v>
      </c>
      <c r="AQ22" s="280">
        <f>+AP22/AL22</f>
        <v>0.31508638483250329</v>
      </c>
      <c r="AR22" s="56" t="s">
        <v>64</v>
      </c>
      <c r="AS22" s="17" t="s">
        <v>87</v>
      </c>
      <c r="AT22" s="19" t="s">
        <v>109</v>
      </c>
      <c r="AU22" s="57" t="s">
        <v>149</v>
      </c>
    </row>
    <row r="23" spans="1:47" ht="150.75" customHeight="1" x14ac:dyDescent="0.35">
      <c r="A23" s="157"/>
      <c r="B23" s="157"/>
      <c r="C23" s="157"/>
      <c r="D23" s="157"/>
      <c r="E23" s="157"/>
      <c r="F23" s="157"/>
      <c r="G23" s="157"/>
      <c r="H23" s="237"/>
      <c r="I23" s="164"/>
      <c r="J23" s="158"/>
      <c r="K23" s="164"/>
      <c r="L23" s="168"/>
      <c r="M23" s="164"/>
      <c r="N23" s="182"/>
      <c r="O23" s="184"/>
      <c r="P23" s="160"/>
      <c r="Q23" s="160"/>
      <c r="R23" s="160"/>
      <c r="S23" s="263"/>
      <c r="T23" s="245"/>
      <c r="U23" s="161"/>
      <c r="V23" s="185"/>
      <c r="W23" s="187"/>
      <c r="X23" s="11" t="s">
        <v>150</v>
      </c>
      <c r="Y23" s="58">
        <v>1</v>
      </c>
      <c r="Z23" s="59">
        <v>0</v>
      </c>
      <c r="AA23" s="60">
        <v>1</v>
      </c>
      <c r="AB23" s="138">
        <v>1</v>
      </c>
      <c r="AC23" s="259"/>
      <c r="AD23" s="52">
        <v>44743</v>
      </c>
      <c r="AE23" s="53">
        <v>44926</v>
      </c>
      <c r="AF23" s="36">
        <v>50</v>
      </c>
      <c r="AG23" s="54">
        <v>0</v>
      </c>
      <c r="AH23" s="55">
        <v>1</v>
      </c>
      <c r="AI23" s="11" t="s">
        <v>145</v>
      </c>
      <c r="AJ23" s="11" t="s">
        <v>146</v>
      </c>
      <c r="AK23" s="231"/>
      <c r="AL23" s="234"/>
      <c r="AM23" s="237"/>
      <c r="AN23" s="240"/>
      <c r="AO23" s="231"/>
      <c r="AP23" s="228"/>
      <c r="AQ23" s="280"/>
      <c r="AR23" s="61" t="s">
        <v>64</v>
      </c>
      <c r="AS23" s="17" t="s">
        <v>87</v>
      </c>
      <c r="AT23" s="19" t="s">
        <v>88</v>
      </c>
      <c r="AU23" s="57" t="s">
        <v>149</v>
      </c>
    </row>
    <row r="24" spans="1:47" ht="155.25" customHeight="1" x14ac:dyDescent="0.35">
      <c r="A24" s="157"/>
      <c r="B24" s="157"/>
      <c r="C24" s="157"/>
      <c r="D24" s="157"/>
      <c r="E24" s="157"/>
      <c r="F24" s="157"/>
      <c r="G24" s="157"/>
      <c r="H24" s="237"/>
      <c r="I24" s="165" t="s">
        <v>151</v>
      </c>
      <c r="J24" s="159" t="s">
        <v>152</v>
      </c>
      <c r="K24" s="165" t="s">
        <v>153</v>
      </c>
      <c r="L24" s="166" t="s">
        <v>154</v>
      </c>
      <c r="M24" s="165">
        <v>70</v>
      </c>
      <c r="N24" s="181">
        <v>20</v>
      </c>
      <c r="O24" s="183">
        <v>41</v>
      </c>
      <c r="P24" s="160">
        <v>0</v>
      </c>
      <c r="Q24" s="216">
        <v>0</v>
      </c>
      <c r="R24" s="216">
        <f>SUM(P24:Q27)</f>
        <v>0</v>
      </c>
      <c r="S24" s="246">
        <v>0</v>
      </c>
      <c r="T24" s="246">
        <f>+O24/M24</f>
        <v>0.58571428571428574</v>
      </c>
      <c r="U24" s="161"/>
      <c r="V24" s="185"/>
      <c r="W24" s="187"/>
      <c r="X24" s="11" t="s">
        <v>155</v>
      </c>
      <c r="Y24" s="49">
        <v>1</v>
      </c>
      <c r="Z24" s="50">
        <v>0.2</v>
      </c>
      <c r="AA24" s="51">
        <v>0.3</v>
      </c>
      <c r="AB24" s="137">
        <v>0.5</v>
      </c>
      <c r="AC24" s="259"/>
      <c r="AD24" s="62">
        <v>44682</v>
      </c>
      <c r="AE24" s="53">
        <v>44926</v>
      </c>
      <c r="AF24" s="36" t="s">
        <v>76</v>
      </c>
      <c r="AG24" s="63" t="s">
        <v>76</v>
      </c>
      <c r="AH24" s="55">
        <v>0.5</v>
      </c>
      <c r="AI24" s="11" t="s">
        <v>156</v>
      </c>
      <c r="AJ24" s="11" t="s">
        <v>146</v>
      </c>
      <c r="AK24" s="231"/>
      <c r="AL24" s="234"/>
      <c r="AM24" s="237"/>
      <c r="AN24" s="240"/>
      <c r="AO24" s="231"/>
      <c r="AP24" s="228"/>
      <c r="AQ24" s="280"/>
      <c r="AR24" s="11" t="s">
        <v>69</v>
      </c>
      <c r="AS24" s="17"/>
      <c r="AT24" s="19"/>
      <c r="AU24" s="64" t="s">
        <v>157</v>
      </c>
    </row>
    <row r="25" spans="1:47" ht="155.25" customHeight="1" x14ac:dyDescent="0.35">
      <c r="A25" s="157"/>
      <c r="B25" s="157"/>
      <c r="C25" s="157"/>
      <c r="D25" s="157"/>
      <c r="E25" s="157"/>
      <c r="F25" s="157"/>
      <c r="G25" s="157"/>
      <c r="H25" s="237"/>
      <c r="I25" s="163"/>
      <c r="J25" s="157"/>
      <c r="K25" s="163"/>
      <c r="L25" s="167"/>
      <c r="M25" s="163"/>
      <c r="N25" s="192"/>
      <c r="O25" s="193"/>
      <c r="P25" s="160"/>
      <c r="Q25" s="216"/>
      <c r="R25" s="216"/>
      <c r="S25" s="246"/>
      <c r="T25" s="246"/>
      <c r="U25" s="161"/>
      <c r="V25" s="185"/>
      <c r="W25" s="187"/>
      <c r="X25" s="11" t="s">
        <v>158</v>
      </c>
      <c r="Y25" s="49">
        <v>5</v>
      </c>
      <c r="Z25" s="50">
        <v>0</v>
      </c>
      <c r="AA25" s="51">
        <v>0</v>
      </c>
      <c r="AB25" s="137">
        <v>0</v>
      </c>
      <c r="AC25" s="259"/>
      <c r="AD25" s="62">
        <v>44621</v>
      </c>
      <c r="AE25" s="53">
        <v>44926</v>
      </c>
      <c r="AF25" s="36" t="s">
        <v>76</v>
      </c>
      <c r="AG25" s="65" t="s">
        <v>76</v>
      </c>
      <c r="AH25" s="66">
        <v>0</v>
      </c>
      <c r="AI25" s="11" t="s">
        <v>156</v>
      </c>
      <c r="AJ25" s="11" t="s">
        <v>146</v>
      </c>
      <c r="AK25" s="231"/>
      <c r="AL25" s="234"/>
      <c r="AM25" s="237"/>
      <c r="AN25" s="240"/>
      <c r="AO25" s="231"/>
      <c r="AP25" s="228"/>
      <c r="AQ25" s="280"/>
      <c r="AR25" s="11" t="s">
        <v>64</v>
      </c>
      <c r="AS25" s="17" t="s">
        <v>159</v>
      </c>
      <c r="AT25" s="19" t="s">
        <v>109</v>
      </c>
      <c r="AU25" s="57" t="s">
        <v>160</v>
      </c>
    </row>
    <row r="26" spans="1:47" ht="155.25" customHeight="1" x14ac:dyDescent="0.35">
      <c r="A26" s="157"/>
      <c r="B26" s="157"/>
      <c r="C26" s="157"/>
      <c r="D26" s="157"/>
      <c r="E26" s="157"/>
      <c r="F26" s="157"/>
      <c r="G26" s="157"/>
      <c r="H26" s="237"/>
      <c r="I26" s="163"/>
      <c r="J26" s="157"/>
      <c r="K26" s="163"/>
      <c r="L26" s="167"/>
      <c r="M26" s="163"/>
      <c r="N26" s="192"/>
      <c r="O26" s="193"/>
      <c r="P26" s="160"/>
      <c r="Q26" s="216"/>
      <c r="R26" s="216"/>
      <c r="S26" s="246"/>
      <c r="T26" s="246"/>
      <c r="U26" s="161"/>
      <c r="V26" s="185"/>
      <c r="W26" s="187"/>
      <c r="X26" s="11" t="s">
        <v>161</v>
      </c>
      <c r="Y26" s="49">
        <v>15</v>
      </c>
      <c r="Z26" s="50">
        <v>0</v>
      </c>
      <c r="AA26" s="51">
        <v>0</v>
      </c>
      <c r="AB26" s="137">
        <v>0</v>
      </c>
      <c r="AC26" s="259"/>
      <c r="AD26" s="62">
        <v>44774</v>
      </c>
      <c r="AE26" s="53">
        <v>44926</v>
      </c>
      <c r="AF26" s="36" t="s">
        <v>76</v>
      </c>
      <c r="AG26" s="65" t="s">
        <v>76</v>
      </c>
      <c r="AH26" s="66">
        <v>0</v>
      </c>
      <c r="AI26" s="11" t="s">
        <v>156</v>
      </c>
      <c r="AJ26" s="11" t="s">
        <v>146</v>
      </c>
      <c r="AK26" s="231"/>
      <c r="AL26" s="234"/>
      <c r="AM26" s="237"/>
      <c r="AN26" s="240"/>
      <c r="AO26" s="231"/>
      <c r="AP26" s="228"/>
      <c r="AQ26" s="280"/>
      <c r="AR26" s="11" t="s">
        <v>64</v>
      </c>
      <c r="AS26" s="17" t="s">
        <v>159</v>
      </c>
      <c r="AT26" s="19" t="s">
        <v>162</v>
      </c>
      <c r="AU26" s="57" t="s">
        <v>160</v>
      </c>
    </row>
    <row r="27" spans="1:47" ht="155.25" customHeight="1" x14ac:dyDescent="0.35">
      <c r="A27" s="157"/>
      <c r="B27" s="157"/>
      <c r="C27" s="157"/>
      <c r="D27" s="157"/>
      <c r="E27" s="157"/>
      <c r="F27" s="157"/>
      <c r="G27" s="157"/>
      <c r="H27" s="237"/>
      <c r="I27" s="164"/>
      <c r="J27" s="158"/>
      <c r="K27" s="164"/>
      <c r="L27" s="168"/>
      <c r="M27" s="164"/>
      <c r="N27" s="182"/>
      <c r="O27" s="184"/>
      <c r="P27" s="160"/>
      <c r="Q27" s="217"/>
      <c r="R27" s="217"/>
      <c r="S27" s="245"/>
      <c r="T27" s="245"/>
      <c r="U27" s="161"/>
      <c r="V27" s="185"/>
      <c r="W27" s="187"/>
      <c r="X27" s="11" t="s">
        <v>163</v>
      </c>
      <c r="Y27" s="49">
        <v>2</v>
      </c>
      <c r="Z27" s="50">
        <v>0</v>
      </c>
      <c r="AA27" s="51">
        <v>0</v>
      </c>
      <c r="AB27" s="137">
        <v>0</v>
      </c>
      <c r="AC27" s="259"/>
      <c r="AD27" s="52">
        <v>44682</v>
      </c>
      <c r="AE27" s="53">
        <v>44926</v>
      </c>
      <c r="AF27" s="36" t="s">
        <v>76</v>
      </c>
      <c r="AG27" s="65" t="s">
        <v>76</v>
      </c>
      <c r="AH27" s="66">
        <v>0</v>
      </c>
      <c r="AI27" s="11" t="s">
        <v>156</v>
      </c>
      <c r="AJ27" s="11" t="s">
        <v>146</v>
      </c>
      <c r="AK27" s="231"/>
      <c r="AL27" s="234"/>
      <c r="AM27" s="237"/>
      <c r="AN27" s="240"/>
      <c r="AO27" s="231"/>
      <c r="AP27" s="228"/>
      <c r="AQ27" s="280"/>
      <c r="AR27" s="67" t="s">
        <v>64</v>
      </c>
      <c r="AS27" s="17" t="s">
        <v>87</v>
      </c>
      <c r="AT27" s="19" t="s">
        <v>164</v>
      </c>
      <c r="AU27" s="35" t="s">
        <v>165</v>
      </c>
    </row>
    <row r="28" spans="1:47" ht="153.75" customHeight="1" x14ac:dyDescent="0.35">
      <c r="A28" s="157"/>
      <c r="B28" s="157"/>
      <c r="C28" s="157"/>
      <c r="D28" s="157"/>
      <c r="E28" s="157"/>
      <c r="F28" s="157"/>
      <c r="G28" s="157"/>
      <c r="H28" s="237"/>
      <c r="I28" s="165" t="s">
        <v>166</v>
      </c>
      <c r="J28" s="159" t="s">
        <v>167</v>
      </c>
      <c r="K28" s="165" t="s">
        <v>168</v>
      </c>
      <c r="L28" s="166" t="s">
        <v>169</v>
      </c>
      <c r="M28" s="165">
        <v>8</v>
      </c>
      <c r="N28" s="222">
        <v>2.5</v>
      </c>
      <c r="O28" s="225">
        <v>3.8</v>
      </c>
      <c r="P28" s="218">
        <v>0.44</v>
      </c>
      <c r="Q28" s="219">
        <v>0.36</v>
      </c>
      <c r="R28" s="244">
        <f>SUM(P27:Q35)</f>
        <v>0.8</v>
      </c>
      <c r="S28" s="244">
        <f>+R28/N28</f>
        <v>0.32</v>
      </c>
      <c r="T28" s="244">
        <f>SUM(O28:Q36)/M28</f>
        <v>0.57500000000000007</v>
      </c>
      <c r="U28" s="161"/>
      <c r="V28" s="185"/>
      <c r="W28" s="187"/>
      <c r="X28" s="11" t="s">
        <v>170</v>
      </c>
      <c r="Y28" s="49">
        <v>4</v>
      </c>
      <c r="Z28" s="50">
        <v>0</v>
      </c>
      <c r="AA28" s="51">
        <v>0</v>
      </c>
      <c r="AB28" s="137">
        <v>0</v>
      </c>
      <c r="AC28" s="259"/>
      <c r="AD28" s="52">
        <v>44593</v>
      </c>
      <c r="AE28" s="53">
        <v>44926</v>
      </c>
      <c r="AF28" s="36" t="s">
        <v>76</v>
      </c>
      <c r="AG28" s="65" t="s">
        <v>76</v>
      </c>
      <c r="AH28" s="66">
        <v>0</v>
      </c>
      <c r="AI28" s="11" t="s">
        <v>156</v>
      </c>
      <c r="AJ28" s="11" t="s">
        <v>146</v>
      </c>
      <c r="AK28" s="231"/>
      <c r="AL28" s="234"/>
      <c r="AM28" s="237"/>
      <c r="AN28" s="240"/>
      <c r="AO28" s="231"/>
      <c r="AP28" s="228"/>
      <c r="AQ28" s="280"/>
      <c r="AR28" s="11" t="s">
        <v>69</v>
      </c>
      <c r="AS28" s="20"/>
      <c r="AT28" s="20"/>
      <c r="AU28" s="64" t="s">
        <v>171</v>
      </c>
    </row>
    <row r="29" spans="1:47" ht="58" x14ac:dyDescent="0.35">
      <c r="A29" s="157"/>
      <c r="B29" s="157"/>
      <c r="C29" s="157"/>
      <c r="D29" s="157"/>
      <c r="E29" s="157"/>
      <c r="F29" s="157"/>
      <c r="G29" s="157"/>
      <c r="H29" s="237"/>
      <c r="I29" s="163"/>
      <c r="J29" s="157"/>
      <c r="K29" s="163"/>
      <c r="L29" s="167"/>
      <c r="M29" s="163"/>
      <c r="N29" s="223"/>
      <c r="O29" s="226"/>
      <c r="P29" s="218"/>
      <c r="Q29" s="220"/>
      <c r="R29" s="246"/>
      <c r="S29" s="246"/>
      <c r="T29" s="246"/>
      <c r="U29" s="161"/>
      <c r="V29" s="185"/>
      <c r="W29" s="187"/>
      <c r="X29" s="11" t="s">
        <v>172</v>
      </c>
      <c r="Y29" s="49">
        <v>1</v>
      </c>
      <c r="Z29" s="50">
        <v>1</v>
      </c>
      <c r="AA29" s="51">
        <v>1</v>
      </c>
      <c r="AB29" s="137">
        <v>1</v>
      </c>
      <c r="AC29" s="259"/>
      <c r="AD29" s="52">
        <v>44593</v>
      </c>
      <c r="AE29" s="53">
        <v>44926</v>
      </c>
      <c r="AF29" s="36" t="s">
        <v>76</v>
      </c>
      <c r="AG29" s="65" t="s">
        <v>76</v>
      </c>
      <c r="AH29" s="66">
        <v>1</v>
      </c>
      <c r="AI29" s="11" t="s">
        <v>156</v>
      </c>
      <c r="AJ29" s="11" t="s">
        <v>146</v>
      </c>
      <c r="AK29" s="231"/>
      <c r="AL29" s="234"/>
      <c r="AM29" s="237"/>
      <c r="AN29" s="240"/>
      <c r="AO29" s="231"/>
      <c r="AP29" s="228"/>
      <c r="AQ29" s="280"/>
      <c r="AR29" s="11" t="s">
        <v>69</v>
      </c>
      <c r="AS29" s="20"/>
      <c r="AT29" s="20"/>
      <c r="AU29" s="64" t="s">
        <v>173</v>
      </c>
    </row>
    <row r="30" spans="1:47" ht="72.5" x14ac:dyDescent="0.35">
      <c r="A30" s="157"/>
      <c r="B30" s="157"/>
      <c r="C30" s="157"/>
      <c r="D30" s="157"/>
      <c r="E30" s="157"/>
      <c r="F30" s="157"/>
      <c r="G30" s="157"/>
      <c r="H30" s="237"/>
      <c r="I30" s="163"/>
      <c r="J30" s="157"/>
      <c r="K30" s="163"/>
      <c r="L30" s="167"/>
      <c r="M30" s="163"/>
      <c r="N30" s="223"/>
      <c r="O30" s="226"/>
      <c r="P30" s="218"/>
      <c r="Q30" s="220"/>
      <c r="R30" s="246"/>
      <c r="S30" s="246"/>
      <c r="T30" s="246"/>
      <c r="U30" s="161"/>
      <c r="V30" s="185"/>
      <c r="W30" s="187"/>
      <c r="X30" s="11" t="s">
        <v>174</v>
      </c>
      <c r="Y30" s="49">
        <v>100</v>
      </c>
      <c r="Z30" s="50">
        <v>469</v>
      </c>
      <c r="AA30" s="51">
        <v>564</v>
      </c>
      <c r="AB30" s="137">
        <v>1</v>
      </c>
      <c r="AC30" s="259"/>
      <c r="AD30" s="52">
        <v>44593</v>
      </c>
      <c r="AE30" s="53">
        <v>44926</v>
      </c>
      <c r="AF30" s="36">
        <v>1200</v>
      </c>
      <c r="AG30" s="65" t="s">
        <v>76</v>
      </c>
      <c r="AH30" s="66">
        <v>1</v>
      </c>
      <c r="AI30" s="11" t="s">
        <v>156</v>
      </c>
      <c r="AJ30" s="11" t="s">
        <v>146</v>
      </c>
      <c r="AK30" s="231"/>
      <c r="AL30" s="234"/>
      <c r="AM30" s="237"/>
      <c r="AN30" s="240"/>
      <c r="AO30" s="231"/>
      <c r="AP30" s="228"/>
      <c r="AQ30" s="280"/>
      <c r="AR30" s="11" t="s">
        <v>69</v>
      </c>
      <c r="AS30" s="20"/>
      <c r="AT30" s="20"/>
      <c r="AU30" s="64" t="s">
        <v>175</v>
      </c>
    </row>
    <row r="31" spans="1:47" ht="58" x14ac:dyDescent="0.35">
      <c r="A31" s="157"/>
      <c r="B31" s="157"/>
      <c r="C31" s="157"/>
      <c r="D31" s="157"/>
      <c r="E31" s="157"/>
      <c r="F31" s="157"/>
      <c r="G31" s="157"/>
      <c r="H31" s="237"/>
      <c r="I31" s="163"/>
      <c r="J31" s="157"/>
      <c r="K31" s="163"/>
      <c r="L31" s="167"/>
      <c r="M31" s="163"/>
      <c r="N31" s="223"/>
      <c r="O31" s="226"/>
      <c r="P31" s="218"/>
      <c r="Q31" s="220"/>
      <c r="R31" s="246"/>
      <c r="S31" s="246"/>
      <c r="T31" s="246"/>
      <c r="U31" s="161"/>
      <c r="V31" s="185"/>
      <c r="W31" s="187"/>
      <c r="X31" s="11" t="s">
        <v>176</v>
      </c>
      <c r="Y31" s="49">
        <v>1</v>
      </c>
      <c r="Z31" s="50">
        <v>0.6</v>
      </c>
      <c r="AA31" s="51">
        <v>0</v>
      </c>
      <c r="AB31" s="137">
        <v>0.6</v>
      </c>
      <c r="AC31" s="259"/>
      <c r="AD31" s="52">
        <v>44593</v>
      </c>
      <c r="AE31" s="53">
        <v>44926</v>
      </c>
      <c r="AF31" s="36" t="s">
        <v>76</v>
      </c>
      <c r="AG31" s="65" t="s">
        <v>76</v>
      </c>
      <c r="AH31" s="66">
        <v>0.6</v>
      </c>
      <c r="AI31" s="11" t="s">
        <v>156</v>
      </c>
      <c r="AJ31" s="11" t="s">
        <v>146</v>
      </c>
      <c r="AK31" s="231"/>
      <c r="AL31" s="234"/>
      <c r="AM31" s="237"/>
      <c r="AN31" s="240"/>
      <c r="AO31" s="231"/>
      <c r="AP31" s="228"/>
      <c r="AQ31" s="280"/>
      <c r="AR31" s="11" t="s">
        <v>69</v>
      </c>
      <c r="AS31" s="20"/>
      <c r="AT31" s="20"/>
      <c r="AU31" s="64" t="s">
        <v>177</v>
      </c>
    </row>
    <row r="32" spans="1:47" ht="87" x14ac:dyDescent="0.35">
      <c r="A32" s="157"/>
      <c r="B32" s="157"/>
      <c r="C32" s="157"/>
      <c r="D32" s="157"/>
      <c r="E32" s="157"/>
      <c r="F32" s="157"/>
      <c r="G32" s="157"/>
      <c r="H32" s="237"/>
      <c r="I32" s="163"/>
      <c r="J32" s="157"/>
      <c r="K32" s="163"/>
      <c r="L32" s="167"/>
      <c r="M32" s="163"/>
      <c r="N32" s="223"/>
      <c r="O32" s="226"/>
      <c r="P32" s="218"/>
      <c r="Q32" s="220"/>
      <c r="R32" s="246"/>
      <c r="S32" s="246"/>
      <c r="T32" s="246"/>
      <c r="U32" s="161"/>
      <c r="V32" s="185"/>
      <c r="W32" s="187"/>
      <c r="X32" s="68" t="s">
        <v>178</v>
      </c>
      <c r="Y32" s="49">
        <v>10</v>
      </c>
      <c r="Z32" s="50">
        <v>0</v>
      </c>
      <c r="AA32" s="51">
        <v>0</v>
      </c>
      <c r="AB32" s="137">
        <v>0</v>
      </c>
      <c r="AC32" s="259"/>
      <c r="AD32" s="52">
        <v>44593</v>
      </c>
      <c r="AE32" s="53">
        <v>44926</v>
      </c>
      <c r="AF32" s="36" t="s">
        <v>76</v>
      </c>
      <c r="AG32" s="65" t="s">
        <v>76</v>
      </c>
      <c r="AH32" s="66">
        <v>0</v>
      </c>
      <c r="AI32" s="11" t="s">
        <v>156</v>
      </c>
      <c r="AJ32" s="11" t="s">
        <v>146</v>
      </c>
      <c r="AK32" s="231"/>
      <c r="AL32" s="234"/>
      <c r="AM32" s="237"/>
      <c r="AN32" s="240"/>
      <c r="AO32" s="231"/>
      <c r="AP32" s="228"/>
      <c r="AQ32" s="280"/>
      <c r="AR32" s="11" t="s">
        <v>69</v>
      </c>
      <c r="AS32" s="20"/>
      <c r="AT32" s="20"/>
      <c r="AU32" s="64" t="s">
        <v>179</v>
      </c>
    </row>
    <row r="33" spans="1:47" ht="58" x14ac:dyDescent="0.35">
      <c r="A33" s="157"/>
      <c r="B33" s="157"/>
      <c r="C33" s="157"/>
      <c r="D33" s="157"/>
      <c r="E33" s="157"/>
      <c r="F33" s="157"/>
      <c r="G33" s="157"/>
      <c r="H33" s="237"/>
      <c r="I33" s="163"/>
      <c r="J33" s="157"/>
      <c r="K33" s="163"/>
      <c r="L33" s="167"/>
      <c r="M33" s="163"/>
      <c r="N33" s="223"/>
      <c r="O33" s="226"/>
      <c r="P33" s="218"/>
      <c r="Q33" s="220"/>
      <c r="R33" s="246"/>
      <c r="S33" s="246"/>
      <c r="T33" s="246"/>
      <c r="U33" s="161"/>
      <c r="V33" s="185"/>
      <c r="W33" s="187"/>
      <c r="X33" s="11" t="s">
        <v>180</v>
      </c>
      <c r="Y33" s="69">
        <v>11212</v>
      </c>
      <c r="Z33" s="70">
        <v>3358</v>
      </c>
      <c r="AA33" s="71">
        <v>3476</v>
      </c>
      <c r="AB33" s="139">
        <f>+(Z33+AA33)/Y33</f>
        <v>0.60952550838387443</v>
      </c>
      <c r="AC33" s="259"/>
      <c r="AD33" s="52">
        <v>44593</v>
      </c>
      <c r="AE33" s="53">
        <v>44926</v>
      </c>
      <c r="AF33" s="72">
        <v>11212</v>
      </c>
      <c r="AG33" s="65">
        <v>6834</v>
      </c>
      <c r="AH33" s="66">
        <v>0.61</v>
      </c>
      <c r="AI33" s="11" t="s">
        <v>156</v>
      </c>
      <c r="AJ33" s="11" t="s">
        <v>146</v>
      </c>
      <c r="AK33" s="231"/>
      <c r="AL33" s="234"/>
      <c r="AM33" s="237"/>
      <c r="AN33" s="240"/>
      <c r="AO33" s="231"/>
      <c r="AP33" s="228"/>
      <c r="AQ33" s="280"/>
      <c r="AR33" s="11" t="s">
        <v>69</v>
      </c>
      <c r="AS33" s="20"/>
      <c r="AT33" s="20"/>
      <c r="AU33" s="64" t="s">
        <v>181</v>
      </c>
    </row>
    <row r="34" spans="1:47" ht="150.75" customHeight="1" x14ac:dyDescent="0.35">
      <c r="A34" s="157"/>
      <c r="B34" s="157"/>
      <c r="C34" s="157"/>
      <c r="D34" s="157"/>
      <c r="E34" s="157"/>
      <c r="F34" s="157"/>
      <c r="G34" s="157"/>
      <c r="H34" s="237"/>
      <c r="I34" s="163"/>
      <c r="J34" s="157"/>
      <c r="K34" s="163"/>
      <c r="L34" s="167"/>
      <c r="M34" s="163"/>
      <c r="N34" s="223"/>
      <c r="O34" s="226"/>
      <c r="P34" s="218"/>
      <c r="Q34" s="220"/>
      <c r="R34" s="246"/>
      <c r="S34" s="246"/>
      <c r="T34" s="246"/>
      <c r="U34" s="161"/>
      <c r="V34" s="185"/>
      <c r="W34" s="187"/>
      <c r="X34" s="11" t="s">
        <v>182</v>
      </c>
      <c r="Y34" s="49">
        <v>1</v>
      </c>
      <c r="Z34" s="73">
        <v>0.1</v>
      </c>
      <c r="AA34" s="74">
        <v>0.8</v>
      </c>
      <c r="AB34" s="139">
        <f>+(Z34+AA34)/Y34</f>
        <v>0.9</v>
      </c>
      <c r="AC34" s="259"/>
      <c r="AD34" s="52">
        <v>44652</v>
      </c>
      <c r="AE34" s="53">
        <v>44926</v>
      </c>
      <c r="AF34" s="36" t="s">
        <v>76</v>
      </c>
      <c r="AG34" s="65" t="s">
        <v>76</v>
      </c>
      <c r="AH34" s="66">
        <v>0.9</v>
      </c>
      <c r="AI34" s="11" t="s">
        <v>156</v>
      </c>
      <c r="AJ34" s="11" t="s">
        <v>146</v>
      </c>
      <c r="AK34" s="231"/>
      <c r="AL34" s="234"/>
      <c r="AM34" s="237"/>
      <c r="AN34" s="240"/>
      <c r="AO34" s="231"/>
      <c r="AP34" s="228"/>
      <c r="AQ34" s="280"/>
      <c r="AR34" s="11" t="s">
        <v>64</v>
      </c>
      <c r="AS34" s="17" t="s">
        <v>87</v>
      </c>
      <c r="AT34" s="19" t="s">
        <v>183</v>
      </c>
      <c r="AU34" s="64" t="s">
        <v>184</v>
      </c>
    </row>
    <row r="35" spans="1:47" ht="116" x14ac:dyDescent="0.35">
      <c r="A35" s="157"/>
      <c r="B35" s="157"/>
      <c r="C35" s="157"/>
      <c r="D35" s="157"/>
      <c r="E35" s="157"/>
      <c r="F35" s="157"/>
      <c r="G35" s="157"/>
      <c r="H35" s="237"/>
      <c r="I35" s="163"/>
      <c r="J35" s="157"/>
      <c r="K35" s="163"/>
      <c r="L35" s="167"/>
      <c r="M35" s="163"/>
      <c r="N35" s="223"/>
      <c r="O35" s="226"/>
      <c r="P35" s="218"/>
      <c r="Q35" s="220"/>
      <c r="R35" s="246"/>
      <c r="S35" s="246"/>
      <c r="T35" s="246"/>
      <c r="U35" s="161"/>
      <c r="V35" s="185"/>
      <c r="W35" s="187"/>
      <c r="X35" s="11" t="s">
        <v>185</v>
      </c>
      <c r="Y35" s="49">
        <v>1</v>
      </c>
      <c r="Z35" s="73">
        <v>0.3</v>
      </c>
      <c r="AA35" s="74">
        <v>0.6</v>
      </c>
      <c r="AB35" s="139">
        <f>+(Z35+AA35)/Y35</f>
        <v>0.89999999999999991</v>
      </c>
      <c r="AC35" s="259"/>
      <c r="AD35" s="52">
        <v>44593</v>
      </c>
      <c r="AE35" s="53">
        <v>44926</v>
      </c>
      <c r="AF35" s="36" t="s">
        <v>76</v>
      </c>
      <c r="AG35" s="65" t="s">
        <v>76</v>
      </c>
      <c r="AH35" s="66">
        <v>0.9</v>
      </c>
      <c r="AI35" s="11" t="s">
        <v>156</v>
      </c>
      <c r="AJ35" s="11" t="s">
        <v>146</v>
      </c>
      <c r="AK35" s="231"/>
      <c r="AL35" s="234"/>
      <c r="AM35" s="237"/>
      <c r="AN35" s="240"/>
      <c r="AO35" s="231"/>
      <c r="AP35" s="228"/>
      <c r="AQ35" s="280"/>
      <c r="AR35" s="11" t="s">
        <v>69</v>
      </c>
      <c r="AS35" s="20"/>
      <c r="AT35" s="20"/>
      <c r="AU35" s="64" t="s">
        <v>186</v>
      </c>
    </row>
    <row r="36" spans="1:47" ht="144.75" customHeight="1" x14ac:dyDescent="0.35">
      <c r="A36" s="157"/>
      <c r="B36" s="157"/>
      <c r="C36" s="157"/>
      <c r="D36" s="157"/>
      <c r="E36" s="157"/>
      <c r="F36" s="157"/>
      <c r="G36" s="157"/>
      <c r="H36" s="237"/>
      <c r="I36" s="164"/>
      <c r="J36" s="158"/>
      <c r="K36" s="164"/>
      <c r="L36" s="168"/>
      <c r="M36" s="164"/>
      <c r="N36" s="224"/>
      <c r="O36" s="227"/>
      <c r="P36" s="218"/>
      <c r="Q36" s="221"/>
      <c r="R36" s="245"/>
      <c r="S36" s="245"/>
      <c r="T36" s="245"/>
      <c r="U36" s="161"/>
      <c r="V36" s="185"/>
      <c r="W36" s="187"/>
      <c r="X36" s="11" t="s">
        <v>187</v>
      </c>
      <c r="Y36" s="49">
        <v>1</v>
      </c>
      <c r="Z36" s="73">
        <v>0.4</v>
      </c>
      <c r="AA36" s="74">
        <v>0.4</v>
      </c>
      <c r="AB36" s="139">
        <f>+(Z36+AA36)/Y36</f>
        <v>0.8</v>
      </c>
      <c r="AC36" s="259"/>
      <c r="AD36" s="52">
        <v>44593</v>
      </c>
      <c r="AE36" s="53">
        <v>44926</v>
      </c>
      <c r="AF36" s="36" t="s">
        <v>76</v>
      </c>
      <c r="AG36" s="65" t="s">
        <v>76</v>
      </c>
      <c r="AH36" s="66">
        <v>0.8</v>
      </c>
      <c r="AI36" s="11" t="s">
        <v>156</v>
      </c>
      <c r="AJ36" s="11" t="s">
        <v>146</v>
      </c>
      <c r="AK36" s="231"/>
      <c r="AL36" s="234"/>
      <c r="AM36" s="237"/>
      <c r="AN36" s="240"/>
      <c r="AO36" s="231"/>
      <c r="AP36" s="228"/>
      <c r="AQ36" s="280"/>
      <c r="AR36" s="11" t="s">
        <v>69</v>
      </c>
      <c r="AS36" s="20"/>
      <c r="AT36" s="20"/>
      <c r="AU36" s="64" t="s">
        <v>188</v>
      </c>
    </row>
    <row r="37" spans="1:47" ht="165.75" customHeight="1" x14ac:dyDescent="0.35">
      <c r="A37" s="157"/>
      <c r="B37" s="157"/>
      <c r="C37" s="157"/>
      <c r="D37" s="157"/>
      <c r="E37" s="157"/>
      <c r="F37" s="157"/>
      <c r="G37" s="157"/>
      <c r="H37" s="237"/>
      <c r="I37" s="165" t="s">
        <v>189</v>
      </c>
      <c r="J37" s="159" t="s">
        <v>190</v>
      </c>
      <c r="K37" s="165" t="s">
        <v>191</v>
      </c>
      <c r="L37" s="166" t="s">
        <v>192</v>
      </c>
      <c r="M37" s="165">
        <v>100</v>
      </c>
      <c r="N37" s="181">
        <v>50</v>
      </c>
      <c r="O37" s="183">
        <v>63</v>
      </c>
      <c r="P37" s="160">
        <v>60</v>
      </c>
      <c r="Q37" s="215">
        <v>0</v>
      </c>
      <c r="R37" s="215">
        <f>SUM(P37:Q42)</f>
        <v>60</v>
      </c>
      <c r="S37" s="244">
        <v>1</v>
      </c>
      <c r="T37" s="244">
        <v>1</v>
      </c>
      <c r="U37" s="161"/>
      <c r="V37" s="185"/>
      <c r="W37" s="187"/>
      <c r="X37" s="11" t="s">
        <v>193</v>
      </c>
      <c r="Y37" s="49">
        <v>1</v>
      </c>
      <c r="Z37" s="50">
        <v>1</v>
      </c>
      <c r="AA37" s="51">
        <v>1</v>
      </c>
      <c r="AB37" s="139">
        <v>1</v>
      </c>
      <c r="AC37" s="259"/>
      <c r="AD37" s="52">
        <v>44593</v>
      </c>
      <c r="AE37" s="53">
        <v>44926</v>
      </c>
      <c r="AF37" s="36" t="s">
        <v>76</v>
      </c>
      <c r="AG37" s="54" t="s">
        <v>76</v>
      </c>
      <c r="AH37" s="55">
        <v>1</v>
      </c>
      <c r="AI37" s="11" t="s">
        <v>156</v>
      </c>
      <c r="AJ37" s="11" t="s">
        <v>146</v>
      </c>
      <c r="AK37" s="231"/>
      <c r="AL37" s="234"/>
      <c r="AM37" s="237"/>
      <c r="AN37" s="240"/>
      <c r="AO37" s="231"/>
      <c r="AP37" s="228"/>
      <c r="AQ37" s="280"/>
      <c r="AR37" s="11" t="s">
        <v>69</v>
      </c>
      <c r="AS37" s="20"/>
      <c r="AT37" s="20"/>
      <c r="AU37" s="26" t="s">
        <v>194</v>
      </c>
    </row>
    <row r="38" spans="1:47" ht="101.5" x14ac:dyDescent="0.35">
      <c r="A38" s="157"/>
      <c r="B38" s="157"/>
      <c r="C38" s="157"/>
      <c r="D38" s="157"/>
      <c r="E38" s="157"/>
      <c r="F38" s="157"/>
      <c r="G38" s="157"/>
      <c r="H38" s="237"/>
      <c r="I38" s="163"/>
      <c r="J38" s="157"/>
      <c r="K38" s="163"/>
      <c r="L38" s="167"/>
      <c r="M38" s="163"/>
      <c r="N38" s="192"/>
      <c r="O38" s="193"/>
      <c r="P38" s="160"/>
      <c r="Q38" s="216"/>
      <c r="R38" s="216"/>
      <c r="S38" s="246"/>
      <c r="T38" s="246"/>
      <c r="U38" s="161"/>
      <c r="V38" s="185"/>
      <c r="W38" s="187"/>
      <c r="X38" s="11" t="s">
        <v>195</v>
      </c>
      <c r="Y38" s="75">
        <v>1</v>
      </c>
      <c r="Z38" s="76">
        <v>0</v>
      </c>
      <c r="AA38" s="77">
        <v>0</v>
      </c>
      <c r="AB38" s="140">
        <v>0</v>
      </c>
      <c r="AC38" s="259"/>
      <c r="AD38" s="52">
        <v>44593</v>
      </c>
      <c r="AE38" s="53">
        <v>44926</v>
      </c>
      <c r="AF38" s="36" t="s">
        <v>76</v>
      </c>
      <c r="AG38" s="54" t="s">
        <v>76</v>
      </c>
      <c r="AH38" s="55">
        <v>0</v>
      </c>
      <c r="AI38" s="11" t="s">
        <v>156</v>
      </c>
      <c r="AJ38" s="11" t="s">
        <v>146</v>
      </c>
      <c r="AK38" s="231"/>
      <c r="AL38" s="234"/>
      <c r="AM38" s="237"/>
      <c r="AN38" s="240"/>
      <c r="AO38" s="231"/>
      <c r="AP38" s="228"/>
      <c r="AQ38" s="280"/>
      <c r="AR38" s="67" t="s">
        <v>64</v>
      </c>
      <c r="AS38" s="17" t="s">
        <v>196</v>
      </c>
      <c r="AT38" s="19" t="s">
        <v>197</v>
      </c>
      <c r="AU38" s="64" t="s">
        <v>198</v>
      </c>
    </row>
    <row r="39" spans="1:47" ht="101.5" x14ac:dyDescent="0.35">
      <c r="A39" s="157"/>
      <c r="B39" s="157"/>
      <c r="C39" s="157"/>
      <c r="D39" s="157"/>
      <c r="E39" s="157"/>
      <c r="F39" s="157"/>
      <c r="G39" s="157"/>
      <c r="H39" s="237"/>
      <c r="I39" s="163"/>
      <c r="J39" s="157"/>
      <c r="K39" s="163"/>
      <c r="L39" s="167"/>
      <c r="M39" s="163"/>
      <c r="N39" s="192"/>
      <c r="O39" s="193"/>
      <c r="P39" s="160"/>
      <c r="Q39" s="216"/>
      <c r="R39" s="216"/>
      <c r="S39" s="246"/>
      <c r="T39" s="246"/>
      <c r="U39" s="161"/>
      <c r="V39" s="185"/>
      <c r="W39" s="187"/>
      <c r="X39" s="11" t="s">
        <v>199</v>
      </c>
      <c r="Y39" s="75">
        <v>17</v>
      </c>
      <c r="Z39" s="76">
        <v>0</v>
      </c>
      <c r="AA39" s="77">
        <v>0</v>
      </c>
      <c r="AB39" s="140">
        <v>0</v>
      </c>
      <c r="AC39" s="259"/>
      <c r="AD39" s="52">
        <v>44743</v>
      </c>
      <c r="AE39" s="53">
        <v>44926</v>
      </c>
      <c r="AF39" s="36" t="s">
        <v>76</v>
      </c>
      <c r="AG39" s="54" t="s">
        <v>76</v>
      </c>
      <c r="AH39" s="55">
        <v>0</v>
      </c>
      <c r="AI39" s="11" t="s">
        <v>156</v>
      </c>
      <c r="AJ39" s="11" t="s">
        <v>146</v>
      </c>
      <c r="AK39" s="231"/>
      <c r="AL39" s="234"/>
      <c r="AM39" s="237"/>
      <c r="AN39" s="240"/>
      <c r="AO39" s="231"/>
      <c r="AP39" s="228"/>
      <c r="AQ39" s="280"/>
      <c r="AR39" s="67" t="s">
        <v>64</v>
      </c>
      <c r="AS39" s="17" t="s">
        <v>159</v>
      </c>
      <c r="AT39" s="19" t="s">
        <v>88</v>
      </c>
      <c r="AU39" s="57" t="s">
        <v>200</v>
      </c>
    </row>
    <row r="40" spans="1:47" ht="83.25" customHeight="1" x14ac:dyDescent="0.35">
      <c r="A40" s="157"/>
      <c r="B40" s="157"/>
      <c r="C40" s="157"/>
      <c r="D40" s="157"/>
      <c r="E40" s="157"/>
      <c r="F40" s="157"/>
      <c r="G40" s="157"/>
      <c r="H40" s="237"/>
      <c r="I40" s="163"/>
      <c r="J40" s="157"/>
      <c r="K40" s="163"/>
      <c r="L40" s="167"/>
      <c r="M40" s="163"/>
      <c r="N40" s="192"/>
      <c r="O40" s="193"/>
      <c r="P40" s="160"/>
      <c r="Q40" s="216"/>
      <c r="R40" s="216"/>
      <c r="S40" s="246"/>
      <c r="T40" s="246"/>
      <c r="U40" s="161"/>
      <c r="V40" s="185"/>
      <c r="W40" s="187"/>
      <c r="X40" s="11" t="s">
        <v>201</v>
      </c>
      <c r="Y40" s="75">
        <v>1</v>
      </c>
      <c r="Z40" s="76">
        <v>0</v>
      </c>
      <c r="AA40" s="77">
        <v>0</v>
      </c>
      <c r="AB40" s="140">
        <v>0</v>
      </c>
      <c r="AC40" s="259"/>
      <c r="AD40" s="52">
        <v>44743</v>
      </c>
      <c r="AE40" s="53">
        <v>44926</v>
      </c>
      <c r="AF40" s="36" t="s">
        <v>76</v>
      </c>
      <c r="AG40" s="54" t="s">
        <v>76</v>
      </c>
      <c r="AH40" s="55">
        <v>0</v>
      </c>
      <c r="AI40" s="11" t="s">
        <v>156</v>
      </c>
      <c r="AJ40" s="11" t="s">
        <v>146</v>
      </c>
      <c r="AK40" s="231"/>
      <c r="AL40" s="234"/>
      <c r="AM40" s="237"/>
      <c r="AN40" s="240"/>
      <c r="AO40" s="231"/>
      <c r="AP40" s="228"/>
      <c r="AQ40" s="280"/>
      <c r="AR40" s="67" t="s">
        <v>64</v>
      </c>
      <c r="AS40" s="19" t="s">
        <v>202</v>
      </c>
      <c r="AT40" s="19" t="s">
        <v>88</v>
      </c>
      <c r="AU40" s="25" t="s">
        <v>203</v>
      </c>
    </row>
    <row r="41" spans="1:47" ht="136.5" customHeight="1" x14ac:dyDescent="0.35">
      <c r="A41" s="157"/>
      <c r="B41" s="157"/>
      <c r="C41" s="157"/>
      <c r="D41" s="157"/>
      <c r="E41" s="157"/>
      <c r="F41" s="157"/>
      <c r="G41" s="157"/>
      <c r="H41" s="237"/>
      <c r="I41" s="163"/>
      <c r="J41" s="157"/>
      <c r="K41" s="163"/>
      <c r="L41" s="167"/>
      <c r="M41" s="163"/>
      <c r="N41" s="192"/>
      <c r="O41" s="193"/>
      <c r="P41" s="160"/>
      <c r="Q41" s="216"/>
      <c r="R41" s="216"/>
      <c r="S41" s="246"/>
      <c r="T41" s="246"/>
      <c r="U41" s="161"/>
      <c r="V41" s="185"/>
      <c r="W41" s="187"/>
      <c r="X41" s="11" t="s">
        <v>204</v>
      </c>
      <c r="Y41" s="75">
        <v>2</v>
      </c>
      <c r="Z41" s="76">
        <v>0</v>
      </c>
      <c r="AA41" s="77">
        <v>0</v>
      </c>
      <c r="AB41" s="140">
        <v>0</v>
      </c>
      <c r="AC41" s="259"/>
      <c r="AD41" s="52">
        <v>44593</v>
      </c>
      <c r="AE41" s="53">
        <v>44926</v>
      </c>
      <c r="AF41" s="36" t="s">
        <v>76</v>
      </c>
      <c r="AG41" s="54" t="s">
        <v>76</v>
      </c>
      <c r="AH41" s="55">
        <v>0</v>
      </c>
      <c r="AI41" s="11" t="s">
        <v>156</v>
      </c>
      <c r="AJ41" s="11" t="s">
        <v>146</v>
      </c>
      <c r="AK41" s="231"/>
      <c r="AL41" s="234"/>
      <c r="AM41" s="237"/>
      <c r="AN41" s="240"/>
      <c r="AO41" s="231"/>
      <c r="AP41" s="228"/>
      <c r="AQ41" s="280"/>
      <c r="AR41" s="67" t="s">
        <v>64</v>
      </c>
      <c r="AS41" s="17" t="s">
        <v>87</v>
      </c>
      <c r="AT41" s="19" t="s">
        <v>66</v>
      </c>
      <c r="AU41" s="25" t="s">
        <v>205</v>
      </c>
    </row>
    <row r="42" spans="1:47" ht="192.75" customHeight="1" x14ac:dyDescent="0.35">
      <c r="A42" s="157"/>
      <c r="B42" s="157"/>
      <c r="C42" s="157"/>
      <c r="D42" s="157"/>
      <c r="E42" s="157"/>
      <c r="F42" s="157"/>
      <c r="G42" s="157"/>
      <c r="H42" s="237"/>
      <c r="I42" s="164"/>
      <c r="J42" s="158"/>
      <c r="K42" s="164"/>
      <c r="L42" s="168"/>
      <c r="M42" s="164"/>
      <c r="N42" s="182"/>
      <c r="O42" s="184"/>
      <c r="P42" s="160"/>
      <c r="Q42" s="217"/>
      <c r="R42" s="217"/>
      <c r="S42" s="245"/>
      <c r="T42" s="245"/>
      <c r="U42" s="162"/>
      <c r="V42" s="186"/>
      <c r="W42" s="188"/>
      <c r="X42" s="11" t="s">
        <v>206</v>
      </c>
      <c r="Y42" s="75">
        <v>50</v>
      </c>
      <c r="Z42" s="76">
        <v>60</v>
      </c>
      <c r="AA42" s="77">
        <v>0</v>
      </c>
      <c r="AB42" s="140">
        <v>0.6</v>
      </c>
      <c r="AC42" s="260"/>
      <c r="AD42" s="52">
        <v>44593</v>
      </c>
      <c r="AE42" s="53">
        <v>44926</v>
      </c>
      <c r="AF42" s="36" t="s">
        <v>76</v>
      </c>
      <c r="AG42" s="54" t="s">
        <v>76</v>
      </c>
      <c r="AH42" s="55">
        <v>1</v>
      </c>
      <c r="AI42" s="11" t="s">
        <v>156</v>
      </c>
      <c r="AJ42" s="11" t="s">
        <v>146</v>
      </c>
      <c r="AK42" s="232"/>
      <c r="AL42" s="235"/>
      <c r="AM42" s="238"/>
      <c r="AN42" s="241"/>
      <c r="AO42" s="232"/>
      <c r="AP42" s="228"/>
      <c r="AQ42" s="280"/>
      <c r="AR42" s="67" t="s">
        <v>69</v>
      </c>
      <c r="AS42" s="20"/>
      <c r="AT42" s="20"/>
      <c r="AU42" s="78" t="s">
        <v>207</v>
      </c>
    </row>
    <row r="43" spans="1:47" ht="177.75" customHeight="1" x14ac:dyDescent="0.35">
      <c r="A43" s="157"/>
      <c r="B43" s="157"/>
      <c r="C43" s="157"/>
      <c r="D43" s="157"/>
      <c r="E43" s="157"/>
      <c r="F43" s="157"/>
      <c r="G43" s="157"/>
      <c r="H43" s="237"/>
      <c r="I43" s="165" t="s">
        <v>208</v>
      </c>
      <c r="J43" s="159" t="s">
        <v>209</v>
      </c>
      <c r="K43" s="165">
        <v>0</v>
      </c>
      <c r="L43" s="165" t="s">
        <v>210</v>
      </c>
      <c r="M43" s="165">
        <v>1</v>
      </c>
      <c r="N43" s="181">
        <v>1</v>
      </c>
      <c r="O43" s="242">
        <v>0.35</v>
      </c>
      <c r="P43" s="218">
        <v>0.4</v>
      </c>
      <c r="Q43" s="219">
        <v>0.05</v>
      </c>
      <c r="R43" s="219">
        <f>SUM(P43:Q44)</f>
        <v>0.45</v>
      </c>
      <c r="S43" s="244">
        <f>+R43/N43</f>
        <v>0.45</v>
      </c>
      <c r="T43" s="244">
        <f>SUM(O43:Q44)/N43</f>
        <v>0.8</v>
      </c>
      <c r="U43" s="209" t="s">
        <v>211</v>
      </c>
      <c r="V43" s="210">
        <v>2021130010252</v>
      </c>
      <c r="W43" s="229" t="s">
        <v>212</v>
      </c>
      <c r="X43" s="11" t="s">
        <v>213</v>
      </c>
      <c r="Y43" s="75">
        <v>1</v>
      </c>
      <c r="Z43" s="79">
        <v>0.4</v>
      </c>
      <c r="AA43" s="80">
        <v>0.4</v>
      </c>
      <c r="AB43" s="141">
        <v>0.8</v>
      </c>
      <c r="AC43" s="261">
        <f>AVERAGE(AB43:AB44)</f>
        <v>0.8</v>
      </c>
      <c r="AD43" s="52">
        <v>44621</v>
      </c>
      <c r="AE43" s="53">
        <v>44926</v>
      </c>
      <c r="AF43" s="36" t="s">
        <v>76</v>
      </c>
      <c r="AG43" s="54" t="s">
        <v>76</v>
      </c>
      <c r="AH43" s="55">
        <v>0.8</v>
      </c>
      <c r="AI43" s="11" t="s">
        <v>214</v>
      </c>
      <c r="AJ43" s="67" t="s">
        <v>215</v>
      </c>
      <c r="AK43" s="230" t="s">
        <v>61</v>
      </c>
      <c r="AL43" s="283">
        <v>4000000</v>
      </c>
      <c r="AM43" s="230" t="s">
        <v>62</v>
      </c>
      <c r="AN43" s="239" t="s">
        <v>211</v>
      </c>
      <c r="AO43" s="230" t="s">
        <v>216</v>
      </c>
      <c r="AP43" s="228">
        <v>0</v>
      </c>
      <c r="AQ43" s="281">
        <f>+AP43/AL43</f>
        <v>0</v>
      </c>
      <c r="AR43" s="67" t="s">
        <v>69</v>
      </c>
      <c r="AS43" s="20"/>
      <c r="AT43" s="20"/>
      <c r="AU43" s="57" t="s">
        <v>217</v>
      </c>
    </row>
    <row r="44" spans="1:47" ht="141.75" customHeight="1" x14ac:dyDescent="0.35">
      <c r="A44" s="157"/>
      <c r="B44" s="157"/>
      <c r="C44" s="157"/>
      <c r="D44" s="157"/>
      <c r="E44" s="157"/>
      <c r="F44" s="157"/>
      <c r="G44" s="157"/>
      <c r="H44" s="237"/>
      <c r="I44" s="164"/>
      <c r="J44" s="158"/>
      <c r="K44" s="164"/>
      <c r="L44" s="164"/>
      <c r="M44" s="164"/>
      <c r="N44" s="182"/>
      <c r="O44" s="243"/>
      <c r="P44" s="218"/>
      <c r="Q44" s="221"/>
      <c r="R44" s="221"/>
      <c r="S44" s="245"/>
      <c r="T44" s="246"/>
      <c r="U44" s="162"/>
      <c r="V44" s="186"/>
      <c r="W44" s="188"/>
      <c r="X44" s="81" t="s">
        <v>210</v>
      </c>
      <c r="Y44" s="75">
        <v>1</v>
      </c>
      <c r="Z44" s="79">
        <v>0.4</v>
      </c>
      <c r="AA44" s="80">
        <v>0.4</v>
      </c>
      <c r="AB44" s="141">
        <v>0.8</v>
      </c>
      <c r="AC44" s="262"/>
      <c r="AD44" s="52">
        <v>44621</v>
      </c>
      <c r="AE44" s="53">
        <v>44926</v>
      </c>
      <c r="AF44" s="36" t="s">
        <v>76</v>
      </c>
      <c r="AG44" s="54" t="s">
        <v>76</v>
      </c>
      <c r="AH44" s="55">
        <v>0.8</v>
      </c>
      <c r="AI44" s="11" t="s">
        <v>214</v>
      </c>
      <c r="AJ44" s="67" t="s">
        <v>215</v>
      </c>
      <c r="AK44" s="232"/>
      <c r="AL44" s="189"/>
      <c r="AM44" s="232"/>
      <c r="AN44" s="241"/>
      <c r="AO44" s="232"/>
      <c r="AP44" s="228"/>
      <c r="AQ44" s="282"/>
      <c r="AR44" s="67" t="s">
        <v>64</v>
      </c>
      <c r="AS44" s="20"/>
      <c r="AT44" s="20"/>
      <c r="AU44" s="57" t="s">
        <v>218</v>
      </c>
    </row>
    <row r="45" spans="1:47" ht="273" x14ac:dyDescent="0.35">
      <c r="A45" s="157"/>
      <c r="B45" s="157"/>
      <c r="C45" s="157"/>
      <c r="D45" s="157"/>
      <c r="E45" s="157"/>
      <c r="F45" s="157"/>
      <c r="G45" s="157"/>
      <c r="H45" s="237"/>
      <c r="I45" s="12" t="s">
        <v>219</v>
      </c>
      <c r="J45" s="17" t="s">
        <v>220</v>
      </c>
      <c r="K45" s="12">
        <v>0</v>
      </c>
      <c r="L45" s="12" t="s">
        <v>221</v>
      </c>
      <c r="M45" s="12">
        <v>1</v>
      </c>
      <c r="N45" s="12">
        <v>0</v>
      </c>
      <c r="O45" s="48">
        <v>0.5</v>
      </c>
      <c r="P45" s="82">
        <v>0.5</v>
      </c>
      <c r="Q45" s="29">
        <v>0</v>
      </c>
      <c r="R45" s="121">
        <f>SUM(P45:Q45)</f>
        <v>0.5</v>
      </c>
      <c r="S45" s="120">
        <v>1</v>
      </c>
      <c r="T45" s="120">
        <v>0.5</v>
      </c>
      <c r="U45" s="41" t="s">
        <v>222</v>
      </c>
      <c r="V45" s="42">
        <v>2021130010253</v>
      </c>
      <c r="W45" s="43" t="s">
        <v>223</v>
      </c>
      <c r="X45" s="11" t="s">
        <v>224</v>
      </c>
      <c r="Y45" s="83">
        <v>10</v>
      </c>
      <c r="Z45" s="84">
        <v>0</v>
      </c>
      <c r="AA45" s="85">
        <v>0</v>
      </c>
      <c r="AB45" s="141">
        <v>0</v>
      </c>
      <c r="AC45" s="141">
        <f>+AB45</f>
        <v>0</v>
      </c>
      <c r="AD45" s="39">
        <v>44621</v>
      </c>
      <c r="AE45" s="14">
        <v>44926</v>
      </c>
      <c r="AF45" s="46">
        <v>1028736</v>
      </c>
      <c r="AG45" s="15">
        <v>0</v>
      </c>
      <c r="AH45" s="16">
        <v>0</v>
      </c>
      <c r="AI45" s="12" t="s">
        <v>225</v>
      </c>
      <c r="AJ45" s="12" t="s">
        <v>134</v>
      </c>
      <c r="AK45" s="19" t="s">
        <v>61</v>
      </c>
      <c r="AL45" s="47">
        <v>4000000</v>
      </c>
      <c r="AM45" s="19" t="s">
        <v>147</v>
      </c>
      <c r="AN45" s="41" t="s">
        <v>222</v>
      </c>
      <c r="AO45" s="19" t="s">
        <v>226</v>
      </c>
      <c r="AP45" s="48">
        <v>0</v>
      </c>
      <c r="AQ45" s="16">
        <f>+AP45/AL45</f>
        <v>0</v>
      </c>
      <c r="AR45" s="19" t="s">
        <v>69</v>
      </c>
      <c r="AS45" s="20"/>
      <c r="AT45" s="20"/>
      <c r="AU45" s="26" t="s">
        <v>227</v>
      </c>
    </row>
    <row r="46" spans="1:47" ht="131.25" customHeight="1" x14ac:dyDescent="0.35">
      <c r="A46" s="157"/>
      <c r="B46" s="157"/>
      <c r="C46" s="157"/>
      <c r="D46" s="157"/>
      <c r="E46" s="157"/>
      <c r="F46" s="157"/>
      <c r="G46" s="157"/>
      <c r="H46" s="238"/>
      <c r="I46" s="255" t="s">
        <v>316</v>
      </c>
      <c r="J46" s="256"/>
      <c r="K46" s="256"/>
      <c r="L46" s="256"/>
      <c r="M46" s="256"/>
      <c r="N46" s="256"/>
      <c r="O46" s="256"/>
      <c r="P46" s="256"/>
      <c r="Q46" s="256"/>
      <c r="R46" s="257"/>
      <c r="S46" s="152">
        <f>AVERAGE(S22:S45)</f>
        <v>0.46166666666666667</v>
      </c>
      <c r="T46" s="152">
        <f>AVERAGE(T22:T45)</f>
        <v>0.66053364131722347</v>
      </c>
      <c r="U46" s="255" t="s">
        <v>322</v>
      </c>
      <c r="V46" s="256"/>
      <c r="W46" s="256"/>
      <c r="X46" s="256"/>
      <c r="Y46" s="256"/>
      <c r="Z46" s="256"/>
      <c r="AA46" s="256"/>
      <c r="AB46" s="257"/>
      <c r="AC46" s="142">
        <f>AVERAGE(AC22:AC45)</f>
        <v>0.40808770648228371</v>
      </c>
      <c r="AD46" s="39"/>
      <c r="AE46" s="14"/>
      <c r="AF46" s="46"/>
      <c r="AG46" s="15"/>
      <c r="AH46" s="16"/>
      <c r="AI46" s="12"/>
      <c r="AJ46" s="12"/>
      <c r="AK46" s="125"/>
      <c r="AL46" s="126"/>
      <c r="AM46" s="125"/>
      <c r="AN46" s="124"/>
      <c r="AO46" s="125"/>
      <c r="AP46" s="48"/>
      <c r="AQ46" s="48"/>
      <c r="AR46" s="19"/>
      <c r="AS46" s="20"/>
      <c r="AT46" s="20"/>
      <c r="AU46" s="26"/>
    </row>
    <row r="47" spans="1:47" ht="128.25" customHeight="1" x14ac:dyDescent="0.35">
      <c r="A47" s="157"/>
      <c r="B47" s="157"/>
      <c r="C47" s="157"/>
      <c r="D47" s="157"/>
      <c r="E47" s="157"/>
      <c r="F47" s="157"/>
      <c r="G47" s="157"/>
      <c r="H47" s="268" t="s">
        <v>228</v>
      </c>
      <c r="I47" s="12" t="s">
        <v>229</v>
      </c>
      <c r="J47" s="17" t="s">
        <v>230</v>
      </c>
      <c r="K47" s="12" t="s">
        <v>113</v>
      </c>
      <c r="L47" s="12" t="s">
        <v>231</v>
      </c>
      <c r="M47" s="12">
        <v>9</v>
      </c>
      <c r="N47" s="12">
        <v>2</v>
      </c>
      <c r="O47" s="28">
        <v>5</v>
      </c>
      <c r="P47" s="29">
        <v>0</v>
      </c>
      <c r="Q47" s="29">
        <v>1</v>
      </c>
      <c r="R47" s="29">
        <f>SUM(P47:Q47)</f>
        <v>1</v>
      </c>
      <c r="S47" s="120">
        <f>+R47/N47</f>
        <v>0.5</v>
      </c>
      <c r="T47" s="122">
        <f>SUM(O47:Q47)/M47</f>
        <v>0.66666666666666663</v>
      </c>
      <c r="U47" s="209" t="s">
        <v>232</v>
      </c>
      <c r="V47" s="210">
        <v>2021130010250</v>
      </c>
      <c r="W47" s="229" t="s">
        <v>233</v>
      </c>
      <c r="X47" s="36" t="s">
        <v>234</v>
      </c>
      <c r="Y47" s="18">
        <v>2</v>
      </c>
      <c r="Z47" s="86">
        <v>0</v>
      </c>
      <c r="AA47" s="87">
        <v>1</v>
      </c>
      <c r="AB47" s="144">
        <f>+AA47/Y47</f>
        <v>0.5</v>
      </c>
      <c r="AC47" s="274">
        <f>AVERAGE(AB47:AB55)</f>
        <v>0.52499999999999991</v>
      </c>
      <c r="AD47" s="39">
        <v>44743</v>
      </c>
      <c r="AE47" s="14">
        <v>44926</v>
      </c>
      <c r="AF47" s="88">
        <v>50000</v>
      </c>
      <c r="AG47" s="15">
        <v>0</v>
      </c>
      <c r="AH47" s="16">
        <v>0.5</v>
      </c>
      <c r="AI47" s="17" t="s">
        <v>59</v>
      </c>
      <c r="AJ47" s="17" t="s">
        <v>60</v>
      </c>
      <c r="AK47" s="206" t="s">
        <v>61</v>
      </c>
      <c r="AL47" s="247">
        <v>1532511000</v>
      </c>
      <c r="AM47" s="206" t="s">
        <v>235</v>
      </c>
      <c r="AN47" s="209" t="s">
        <v>232</v>
      </c>
      <c r="AO47" s="206" t="s">
        <v>236</v>
      </c>
      <c r="AP47" s="180">
        <v>1167206064</v>
      </c>
      <c r="AQ47" s="270">
        <f>+AP47/AL47</f>
        <v>0.76162981146627984</v>
      </c>
      <c r="AR47" s="19" t="s">
        <v>64</v>
      </c>
      <c r="AS47" s="17" t="s">
        <v>87</v>
      </c>
      <c r="AT47" s="19" t="s">
        <v>88</v>
      </c>
      <c r="AU47" s="25" t="s">
        <v>237</v>
      </c>
    </row>
    <row r="48" spans="1:47" ht="107.25" customHeight="1" x14ac:dyDescent="0.35">
      <c r="A48" s="157"/>
      <c r="B48" s="157"/>
      <c r="C48" s="157"/>
      <c r="D48" s="157"/>
      <c r="E48" s="157"/>
      <c r="F48" s="157"/>
      <c r="G48" s="157"/>
      <c r="H48" s="269"/>
      <c r="I48" s="165" t="s">
        <v>238</v>
      </c>
      <c r="J48" s="159" t="s">
        <v>239</v>
      </c>
      <c r="K48" s="165" t="s">
        <v>240</v>
      </c>
      <c r="L48" s="165" t="s">
        <v>241</v>
      </c>
      <c r="M48" s="165">
        <v>1</v>
      </c>
      <c r="N48" s="165">
        <v>1</v>
      </c>
      <c r="O48" s="183">
        <v>0</v>
      </c>
      <c r="P48" s="160">
        <v>0</v>
      </c>
      <c r="Q48" s="215">
        <v>0</v>
      </c>
      <c r="R48" s="215">
        <f>SUM(P48:Q51)</f>
        <v>0</v>
      </c>
      <c r="S48" s="244">
        <v>0</v>
      </c>
      <c r="T48" s="244">
        <v>0</v>
      </c>
      <c r="U48" s="161"/>
      <c r="V48" s="185"/>
      <c r="W48" s="187"/>
      <c r="X48" s="11" t="s">
        <v>242</v>
      </c>
      <c r="Y48" s="44">
        <v>1</v>
      </c>
      <c r="Z48" s="13">
        <v>0</v>
      </c>
      <c r="AA48" s="45">
        <v>0</v>
      </c>
      <c r="AB48" s="135">
        <v>0</v>
      </c>
      <c r="AC48" s="275"/>
      <c r="AD48" s="39">
        <v>44652</v>
      </c>
      <c r="AE48" s="14">
        <v>44926</v>
      </c>
      <c r="AF48" s="46">
        <v>1028736</v>
      </c>
      <c r="AG48" s="15">
        <v>0</v>
      </c>
      <c r="AH48" s="16">
        <v>0</v>
      </c>
      <c r="AI48" s="12" t="s">
        <v>243</v>
      </c>
      <c r="AJ48" s="12" t="s">
        <v>134</v>
      </c>
      <c r="AK48" s="250"/>
      <c r="AL48" s="249"/>
      <c r="AM48" s="250"/>
      <c r="AN48" s="161"/>
      <c r="AO48" s="250"/>
      <c r="AP48" s="180"/>
      <c r="AQ48" s="271"/>
      <c r="AR48" s="12" t="s">
        <v>64</v>
      </c>
      <c r="AS48" s="17" t="s">
        <v>196</v>
      </c>
      <c r="AT48" s="19" t="s">
        <v>164</v>
      </c>
      <c r="AU48" s="89" t="s">
        <v>244</v>
      </c>
    </row>
    <row r="49" spans="1:47" ht="107.25" customHeight="1" x14ac:dyDescent="0.35">
      <c r="A49" s="157"/>
      <c r="B49" s="157"/>
      <c r="C49" s="157"/>
      <c r="D49" s="157"/>
      <c r="E49" s="157"/>
      <c r="F49" s="157"/>
      <c r="G49" s="157"/>
      <c r="H49" s="269"/>
      <c r="I49" s="163"/>
      <c r="J49" s="157"/>
      <c r="K49" s="163"/>
      <c r="L49" s="163"/>
      <c r="M49" s="163"/>
      <c r="N49" s="163"/>
      <c r="O49" s="193"/>
      <c r="P49" s="160"/>
      <c r="Q49" s="216"/>
      <c r="R49" s="216"/>
      <c r="S49" s="246"/>
      <c r="T49" s="246"/>
      <c r="U49" s="161"/>
      <c r="V49" s="185"/>
      <c r="W49" s="187"/>
      <c r="X49" s="11" t="s">
        <v>245</v>
      </c>
      <c r="Y49" s="44">
        <v>150</v>
      </c>
      <c r="Z49" s="13">
        <v>0</v>
      </c>
      <c r="AA49" s="45">
        <v>0</v>
      </c>
      <c r="AB49" s="135">
        <v>0</v>
      </c>
      <c r="AC49" s="275"/>
      <c r="AD49" s="39">
        <v>44593</v>
      </c>
      <c r="AE49" s="14">
        <v>44926</v>
      </c>
      <c r="AF49" s="12">
        <v>150</v>
      </c>
      <c r="AG49" s="15">
        <v>0</v>
      </c>
      <c r="AH49" s="16">
        <v>0</v>
      </c>
      <c r="AI49" s="12" t="s">
        <v>246</v>
      </c>
      <c r="AJ49" s="17" t="s">
        <v>60</v>
      </c>
      <c r="AK49" s="250"/>
      <c r="AL49" s="249"/>
      <c r="AM49" s="250"/>
      <c r="AN49" s="161"/>
      <c r="AO49" s="250"/>
      <c r="AP49" s="180"/>
      <c r="AQ49" s="271"/>
      <c r="AR49" s="19" t="s">
        <v>69</v>
      </c>
      <c r="AS49" s="20"/>
      <c r="AT49" s="20"/>
      <c r="AU49" s="10" t="s">
        <v>247</v>
      </c>
    </row>
    <row r="50" spans="1:47" ht="107.25" customHeight="1" x14ac:dyDescent="0.35">
      <c r="A50" s="157"/>
      <c r="B50" s="157"/>
      <c r="C50" s="157"/>
      <c r="D50" s="157"/>
      <c r="E50" s="157"/>
      <c r="F50" s="157"/>
      <c r="G50" s="157"/>
      <c r="H50" s="269"/>
      <c r="I50" s="163"/>
      <c r="J50" s="157"/>
      <c r="K50" s="163"/>
      <c r="L50" s="163"/>
      <c r="M50" s="163"/>
      <c r="N50" s="163"/>
      <c r="O50" s="193"/>
      <c r="P50" s="160"/>
      <c r="Q50" s="216"/>
      <c r="R50" s="216"/>
      <c r="S50" s="246"/>
      <c r="T50" s="246"/>
      <c r="U50" s="161"/>
      <c r="V50" s="185"/>
      <c r="W50" s="187"/>
      <c r="X50" s="11" t="s">
        <v>248</v>
      </c>
      <c r="Y50" s="44">
        <v>50</v>
      </c>
      <c r="Z50" s="13">
        <v>0</v>
      </c>
      <c r="AA50" s="45">
        <v>0</v>
      </c>
      <c r="AB50" s="135">
        <v>0</v>
      </c>
      <c r="AC50" s="275"/>
      <c r="AD50" s="39">
        <v>44593</v>
      </c>
      <c r="AE50" s="14">
        <v>44926</v>
      </c>
      <c r="AF50" s="12">
        <v>50</v>
      </c>
      <c r="AG50" s="15">
        <v>0</v>
      </c>
      <c r="AH50" s="16">
        <v>0</v>
      </c>
      <c r="AI50" s="17" t="s">
        <v>59</v>
      </c>
      <c r="AJ50" s="17" t="s">
        <v>60</v>
      </c>
      <c r="AK50" s="250"/>
      <c r="AL50" s="249"/>
      <c r="AM50" s="250"/>
      <c r="AN50" s="161"/>
      <c r="AO50" s="250"/>
      <c r="AP50" s="180"/>
      <c r="AQ50" s="271"/>
      <c r="AR50" s="19" t="s">
        <v>69</v>
      </c>
      <c r="AS50" s="20"/>
      <c r="AT50" s="20"/>
      <c r="AU50" s="10" t="s">
        <v>249</v>
      </c>
    </row>
    <row r="51" spans="1:47" ht="107.25" customHeight="1" x14ac:dyDescent="0.35">
      <c r="A51" s="157"/>
      <c r="B51" s="157"/>
      <c r="C51" s="157"/>
      <c r="D51" s="157"/>
      <c r="E51" s="157"/>
      <c r="F51" s="157"/>
      <c r="G51" s="157"/>
      <c r="H51" s="269"/>
      <c r="I51" s="164"/>
      <c r="J51" s="158"/>
      <c r="K51" s="164"/>
      <c r="L51" s="164"/>
      <c r="M51" s="164"/>
      <c r="N51" s="164"/>
      <c r="O51" s="184"/>
      <c r="P51" s="160"/>
      <c r="Q51" s="217"/>
      <c r="R51" s="217"/>
      <c r="S51" s="245"/>
      <c r="T51" s="245"/>
      <c r="U51" s="161"/>
      <c r="V51" s="185"/>
      <c r="W51" s="187"/>
      <c r="X51" s="21" t="s">
        <v>250</v>
      </c>
      <c r="Y51" s="90">
        <v>120</v>
      </c>
      <c r="Z51" s="13">
        <v>7</v>
      </c>
      <c r="AA51" s="45">
        <v>26</v>
      </c>
      <c r="AB51" s="145">
        <f>+(Z51+AA51)/Y51</f>
        <v>0.27500000000000002</v>
      </c>
      <c r="AC51" s="275"/>
      <c r="AD51" s="39">
        <v>44593</v>
      </c>
      <c r="AE51" s="14">
        <v>44926</v>
      </c>
      <c r="AF51" s="22" t="s">
        <v>76</v>
      </c>
      <c r="AG51" s="15" t="s">
        <v>76</v>
      </c>
      <c r="AH51" s="16">
        <v>0.27</v>
      </c>
      <c r="AI51" s="23" t="s">
        <v>77</v>
      </c>
      <c r="AJ51" s="23" t="s">
        <v>78</v>
      </c>
      <c r="AK51" s="250"/>
      <c r="AL51" s="249"/>
      <c r="AM51" s="250"/>
      <c r="AN51" s="161"/>
      <c r="AO51" s="250"/>
      <c r="AP51" s="180"/>
      <c r="AQ51" s="271"/>
      <c r="AR51" s="22" t="s">
        <v>69</v>
      </c>
      <c r="AS51" s="20"/>
      <c r="AT51" s="20"/>
      <c r="AU51" s="35" t="s">
        <v>251</v>
      </c>
    </row>
    <row r="52" spans="1:47" ht="135" customHeight="1" x14ac:dyDescent="0.35">
      <c r="A52" s="157"/>
      <c r="B52" s="157"/>
      <c r="C52" s="157"/>
      <c r="D52" s="157"/>
      <c r="E52" s="157"/>
      <c r="F52" s="157"/>
      <c r="G52" s="157"/>
      <c r="H52" s="269"/>
      <c r="I52" s="165" t="s">
        <v>252</v>
      </c>
      <c r="J52" s="159" t="s">
        <v>253</v>
      </c>
      <c r="K52" s="165" t="s">
        <v>254</v>
      </c>
      <c r="L52" s="165" t="s">
        <v>255</v>
      </c>
      <c r="M52" s="165">
        <v>3</v>
      </c>
      <c r="N52" s="165">
        <v>1</v>
      </c>
      <c r="O52" s="183">
        <v>2</v>
      </c>
      <c r="P52" s="160">
        <v>0</v>
      </c>
      <c r="Q52" s="215">
        <v>1</v>
      </c>
      <c r="R52" s="215">
        <f>SUM(P52:Q54)</f>
        <v>1</v>
      </c>
      <c r="S52" s="244">
        <f>+R52/N52</f>
        <v>1</v>
      </c>
      <c r="T52" s="244">
        <f>SUM(O52:Q54)/M52</f>
        <v>1</v>
      </c>
      <c r="U52" s="161"/>
      <c r="V52" s="185"/>
      <c r="W52" s="187"/>
      <c r="X52" s="91" t="s">
        <v>256</v>
      </c>
      <c r="Y52" s="24">
        <v>120</v>
      </c>
      <c r="Z52" s="86">
        <v>22</v>
      </c>
      <c r="AA52" s="87">
        <v>117</v>
      </c>
      <c r="AB52" s="146">
        <v>1</v>
      </c>
      <c r="AC52" s="275"/>
      <c r="AD52" s="39">
        <v>44593</v>
      </c>
      <c r="AE52" s="14">
        <v>44926</v>
      </c>
      <c r="AF52" s="22" t="s">
        <v>76</v>
      </c>
      <c r="AG52" s="15" t="s">
        <v>76</v>
      </c>
      <c r="AH52" s="16">
        <v>1</v>
      </c>
      <c r="AI52" s="23" t="s">
        <v>77</v>
      </c>
      <c r="AJ52" s="23" t="s">
        <v>78</v>
      </c>
      <c r="AK52" s="250"/>
      <c r="AL52" s="249"/>
      <c r="AM52" s="250"/>
      <c r="AN52" s="161"/>
      <c r="AO52" s="250"/>
      <c r="AP52" s="180"/>
      <c r="AQ52" s="271"/>
      <c r="AR52" s="22" t="s">
        <v>69</v>
      </c>
      <c r="AS52" s="20"/>
      <c r="AT52" s="20"/>
      <c r="AU52" s="35" t="s">
        <v>257</v>
      </c>
    </row>
    <row r="53" spans="1:47" ht="88.5" customHeight="1" x14ac:dyDescent="0.35">
      <c r="A53" s="157"/>
      <c r="B53" s="157"/>
      <c r="C53" s="157"/>
      <c r="D53" s="157"/>
      <c r="E53" s="157"/>
      <c r="F53" s="157"/>
      <c r="G53" s="157"/>
      <c r="H53" s="269"/>
      <c r="I53" s="163"/>
      <c r="J53" s="157"/>
      <c r="K53" s="163"/>
      <c r="L53" s="163"/>
      <c r="M53" s="163"/>
      <c r="N53" s="163"/>
      <c r="O53" s="193"/>
      <c r="P53" s="160"/>
      <c r="Q53" s="216"/>
      <c r="R53" s="216"/>
      <c r="S53" s="246"/>
      <c r="T53" s="246"/>
      <c r="U53" s="161"/>
      <c r="V53" s="185"/>
      <c r="W53" s="187"/>
      <c r="X53" s="91" t="s">
        <v>258</v>
      </c>
      <c r="Y53" s="24">
        <v>120</v>
      </c>
      <c r="Z53" s="86">
        <v>33</v>
      </c>
      <c r="AA53" s="87">
        <v>81</v>
      </c>
      <c r="AB53" s="144">
        <f>+(Z53+AA53)/Y53</f>
        <v>0.95</v>
      </c>
      <c r="AC53" s="275"/>
      <c r="AD53" s="39">
        <v>44593</v>
      </c>
      <c r="AE53" s="14">
        <v>44926</v>
      </c>
      <c r="AF53" s="22" t="s">
        <v>76</v>
      </c>
      <c r="AG53" s="15" t="s">
        <v>76</v>
      </c>
      <c r="AH53" s="16">
        <v>0.95</v>
      </c>
      <c r="AI53" s="23" t="s">
        <v>77</v>
      </c>
      <c r="AJ53" s="23" t="s">
        <v>78</v>
      </c>
      <c r="AK53" s="250"/>
      <c r="AL53" s="249"/>
      <c r="AM53" s="250"/>
      <c r="AN53" s="161"/>
      <c r="AO53" s="250"/>
      <c r="AP53" s="180"/>
      <c r="AQ53" s="271"/>
      <c r="AR53" s="22" t="s">
        <v>69</v>
      </c>
      <c r="AS53" s="20"/>
      <c r="AT53" s="20"/>
      <c r="AU53" s="35" t="s">
        <v>259</v>
      </c>
    </row>
    <row r="54" spans="1:47" ht="151.5" customHeight="1" x14ac:dyDescent="0.35">
      <c r="A54" s="157"/>
      <c r="B54" s="157"/>
      <c r="C54" s="157"/>
      <c r="D54" s="157"/>
      <c r="E54" s="157"/>
      <c r="F54" s="157"/>
      <c r="G54" s="157"/>
      <c r="H54" s="269"/>
      <c r="I54" s="164"/>
      <c r="J54" s="158"/>
      <c r="K54" s="164"/>
      <c r="L54" s="164"/>
      <c r="M54" s="164"/>
      <c r="N54" s="164"/>
      <c r="O54" s="184"/>
      <c r="P54" s="160"/>
      <c r="Q54" s="217"/>
      <c r="R54" s="217"/>
      <c r="S54" s="245"/>
      <c r="T54" s="245"/>
      <c r="U54" s="161"/>
      <c r="V54" s="185"/>
      <c r="W54" s="187"/>
      <c r="X54" s="91" t="s">
        <v>260</v>
      </c>
      <c r="Y54" s="24">
        <v>1</v>
      </c>
      <c r="Z54" s="86">
        <v>1</v>
      </c>
      <c r="AA54" s="87">
        <v>1</v>
      </c>
      <c r="AB54" s="144">
        <f>+AA54/Y54</f>
        <v>1</v>
      </c>
      <c r="AC54" s="275"/>
      <c r="AD54" s="39">
        <v>44593</v>
      </c>
      <c r="AE54" s="14">
        <v>44926</v>
      </c>
      <c r="AF54" s="22" t="s">
        <v>76</v>
      </c>
      <c r="AG54" s="15" t="s">
        <v>76</v>
      </c>
      <c r="AH54" s="16">
        <v>1</v>
      </c>
      <c r="AI54" s="23" t="s">
        <v>77</v>
      </c>
      <c r="AJ54" s="23" t="s">
        <v>78</v>
      </c>
      <c r="AK54" s="250"/>
      <c r="AL54" s="249"/>
      <c r="AM54" s="250"/>
      <c r="AN54" s="161"/>
      <c r="AO54" s="250"/>
      <c r="AP54" s="180"/>
      <c r="AQ54" s="271"/>
      <c r="AR54" s="22" t="s">
        <v>69</v>
      </c>
      <c r="AS54" s="20"/>
      <c r="AT54" s="20"/>
      <c r="AU54" s="25" t="s">
        <v>261</v>
      </c>
    </row>
    <row r="55" spans="1:47" ht="110.25" customHeight="1" x14ac:dyDescent="0.35">
      <c r="A55" s="157"/>
      <c r="B55" s="157"/>
      <c r="C55" s="157"/>
      <c r="D55" s="157"/>
      <c r="E55" s="157"/>
      <c r="F55" s="157"/>
      <c r="G55" s="157"/>
      <c r="H55" s="269"/>
      <c r="I55" s="12" t="s">
        <v>262</v>
      </c>
      <c r="J55" s="17" t="s">
        <v>263</v>
      </c>
      <c r="K55" s="12">
        <v>0</v>
      </c>
      <c r="L55" s="12" t="s">
        <v>264</v>
      </c>
      <c r="M55" s="12">
        <v>1</v>
      </c>
      <c r="N55" s="12">
        <v>1</v>
      </c>
      <c r="O55" s="28">
        <v>0</v>
      </c>
      <c r="P55" s="29">
        <v>0</v>
      </c>
      <c r="Q55" s="29">
        <v>0</v>
      </c>
      <c r="R55" s="115">
        <v>0</v>
      </c>
      <c r="S55" s="119">
        <v>0</v>
      </c>
      <c r="T55" s="119">
        <v>0</v>
      </c>
      <c r="U55" s="162"/>
      <c r="V55" s="186"/>
      <c r="W55" s="188"/>
      <c r="X55" s="11" t="s">
        <v>265</v>
      </c>
      <c r="Y55" s="44">
        <v>1</v>
      </c>
      <c r="Z55" s="13">
        <v>0</v>
      </c>
      <c r="AA55" s="45">
        <v>1</v>
      </c>
      <c r="AB55" s="144">
        <f>+AA55/Y55</f>
        <v>1</v>
      </c>
      <c r="AC55" s="276"/>
      <c r="AD55" s="39">
        <v>44593</v>
      </c>
      <c r="AE55" s="14">
        <v>44926</v>
      </c>
      <c r="AF55" s="46">
        <v>1028736</v>
      </c>
      <c r="AG55" s="15">
        <v>0</v>
      </c>
      <c r="AH55" s="16">
        <v>1</v>
      </c>
      <c r="AI55" s="12" t="s">
        <v>77</v>
      </c>
      <c r="AJ55" s="12" t="s">
        <v>134</v>
      </c>
      <c r="AK55" s="178"/>
      <c r="AL55" s="248"/>
      <c r="AM55" s="178"/>
      <c r="AN55" s="162"/>
      <c r="AO55" s="178"/>
      <c r="AP55" s="180"/>
      <c r="AQ55" s="272"/>
      <c r="AR55" s="19" t="s">
        <v>69</v>
      </c>
      <c r="AS55" s="20"/>
      <c r="AT55" s="20"/>
      <c r="AU55" s="89" t="s">
        <v>266</v>
      </c>
    </row>
    <row r="56" spans="1:47" ht="101.25" customHeight="1" x14ac:dyDescent="0.35">
      <c r="A56" s="157"/>
      <c r="B56" s="157"/>
      <c r="C56" s="157"/>
      <c r="D56" s="157"/>
      <c r="E56" s="157"/>
      <c r="F56" s="157"/>
      <c r="G56" s="157"/>
      <c r="H56" s="269"/>
      <c r="I56" s="12" t="s">
        <v>267</v>
      </c>
      <c r="J56" s="17" t="s">
        <v>268</v>
      </c>
      <c r="K56" s="12" t="s">
        <v>113</v>
      </c>
      <c r="L56" s="92" t="s">
        <v>269</v>
      </c>
      <c r="M56" s="12">
        <v>3</v>
      </c>
      <c r="N56" s="12">
        <v>1</v>
      </c>
      <c r="O56" s="28">
        <v>1</v>
      </c>
      <c r="P56" s="29">
        <v>5</v>
      </c>
      <c r="Q56" s="29">
        <v>0</v>
      </c>
      <c r="R56" s="29">
        <f>SUM(P56:Q56)</f>
        <v>5</v>
      </c>
      <c r="S56" s="120">
        <v>1</v>
      </c>
      <c r="T56" s="120">
        <v>1</v>
      </c>
      <c r="U56" s="209" t="s">
        <v>270</v>
      </c>
      <c r="V56" s="210">
        <v>2021130010249</v>
      </c>
      <c r="W56" s="229" t="s">
        <v>271</v>
      </c>
      <c r="X56" s="11" t="s">
        <v>272</v>
      </c>
      <c r="Y56" s="44">
        <v>1</v>
      </c>
      <c r="Z56" s="13">
        <v>0</v>
      </c>
      <c r="AA56" s="45">
        <v>1</v>
      </c>
      <c r="AB56" s="144">
        <f>+AA56/Y56</f>
        <v>1</v>
      </c>
      <c r="AC56" s="277">
        <f>AVERAGE(AB56:AB60)</f>
        <v>0.8</v>
      </c>
      <c r="AD56" s="39">
        <v>44593</v>
      </c>
      <c r="AE56" s="14">
        <v>44926</v>
      </c>
      <c r="AF56" s="17" t="s">
        <v>76</v>
      </c>
      <c r="AG56" s="15" t="s">
        <v>76</v>
      </c>
      <c r="AH56" s="16">
        <v>1</v>
      </c>
      <c r="AI56" s="12" t="s">
        <v>225</v>
      </c>
      <c r="AJ56" s="12" t="s">
        <v>134</v>
      </c>
      <c r="AK56" s="206" t="s">
        <v>61</v>
      </c>
      <c r="AL56" s="247">
        <v>743877076.92999995</v>
      </c>
      <c r="AM56" s="206" t="s">
        <v>147</v>
      </c>
      <c r="AN56" s="209" t="s">
        <v>270</v>
      </c>
      <c r="AO56" s="206" t="s">
        <v>273</v>
      </c>
      <c r="AP56" s="180">
        <v>157092000</v>
      </c>
      <c r="AQ56" s="270">
        <f>+AP56/AL56</f>
        <v>0.21118005228541625</v>
      </c>
      <c r="AR56" s="19" t="s">
        <v>69</v>
      </c>
      <c r="AS56" s="20"/>
      <c r="AT56" s="20"/>
      <c r="AU56" s="93" t="s">
        <v>274</v>
      </c>
    </row>
    <row r="57" spans="1:47" ht="221" x14ac:dyDescent="0.35">
      <c r="A57" s="157"/>
      <c r="B57" s="157"/>
      <c r="C57" s="157"/>
      <c r="D57" s="157"/>
      <c r="E57" s="157"/>
      <c r="F57" s="157"/>
      <c r="G57" s="157"/>
      <c r="H57" s="269"/>
      <c r="I57" s="12" t="s">
        <v>275</v>
      </c>
      <c r="J57" s="17" t="s">
        <v>276</v>
      </c>
      <c r="K57" s="12" t="s">
        <v>277</v>
      </c>
      <c r="L57" s="92" t="s">
        <v>278</v>
      </c>
      <c r="M57" s="12">
        <v>10</v>
      </c>
      <c r="N57" s="12">
        <v>5</v>
      </c>
      <c r="O57" s="48">
        <v>0.5</v>
      </c>
      <c r="P57" s="94">
        <v>1.1000000000000001</v>
      </c>
      <c r="Q57" s="94">
        <v>0</v>
      </c>
      <c r="R57" s="29">
        <f>SUM(P57:Q57)</f>
        <v>1.1000000000000001</v>
      </c>
      <c r="S57" s="120">
        <f>+R57/N57</f>
        <v>0.22000000000000003</v>
      </c>
      <c r="T57" s="120">
        <f>SUM(O57:Q57)/M57</f>
        <v>0.16</v>
      </c>
      <c r="U57" s="161"/>
      <c r="V57" s="185"/>
      <c r="W57" s="187"/>
      <c r="X57" s="95" t="s">
        <v>279</v>
      </c>
      <c r="Y57" s="96">
        <v>1</v>
      </c>
      <c r="Z57" s="97">
        <v>1</v>
      </c>
      <c r="AA57" s="98">
        <v>0</v>
      </c>
      <c r="AB57" s="145">
        <f>+Z57/Y57</f>
        <v>1</v>
      </c>
      <c r="AC57" s="278"/>
      <c r="AD57" s="39">
        <v>44621</v>
      </c>
      <c r="AE57" s="14">
        <v>44926</v>
      </c>
      <c r="AF57" s="17" t="s">
        <v>76</v>
      </c>
      <c r="AG57" s="15" t="s">
        <v>76</v>
      </c>
      <c r="AH57" s="16">
        <v>1</v>
      </c>
      <c r="AI57" s="12" t="s">
        <v>225</v>
      </c>
      <c r="AJ57" s="12" t="s">
        <v>134</v>
      </c>
      <c r="AK57" s="250"/>
      <c r="AL57" s="249"/>
      <c r="AM57" s="250"/>
      <c r="AN57" s="161"/>
      <c r="AO57" s="250"/>
      <c r="AP57" s="180"/>
      <c r="AQ57" s="271"/>
      <c r="AR57" s="19" t="s">
        <v>64</v>
      </c>
      <c r="AS57" s="17" t="s">
        <v>122</v>
      </c>
      <c r="AT57" s="19" t="s">
        <v>109</v>
      </c>
      <c r="AU57" s="89" t="s">
        <v>280</v>
      </c>
    </row>
    <row r="58" spans="1:47" ht="90" customHeight="1" x14ac:dyDescent="0.35">
      <c r="A58" s="157"/>
      <c r="B58" s="157"/>
      <c r="C58" s="157"/>
      <c r="D58" s="157"/>
      <c r="E58" s="157"/>
      <c r="F58" s="157"/>
      <c r="G58" s="157"/>
      <c r="H58" s="269"/>
      <c r="I58" s="12" t="s">
        <v>281</v>
      </c>
      <c r="J58" s="17" t="s">
        <v>282</v>
      </c>
      <c r="K58" s="12">
        <v>0</v>
      </c>
      <c r="L58" s="92" t="s">
        <v>283</v>
      </c>
      <c r="M58" s="12">
        <v>1</v>
      </c>
      <c r="N58" s="12">
        <v>0</v>
      </c>
      <c r="O58" s="28">
        <v>1</v>
      </c>
      <c r="P58" s="29" t="s">
        <v>130</v>
      </c>
      <c r="Q58" s="116" t="s">
        <v>130</v>
      </c>
      <c r="R58" s="116" t="s">
        <v>130</v>
      </c>
      <c r="S58" s="116" t="s">
        <v>130</v>
      </c>
      <c r="T58" s="118">
        <v>1</v>
      </c>
      <c r="U58" s="161"/>
      <c r="V58" s="185"/>
      <c r="W58" s="187"/>
      <c r="X58" s="95" t="s">
        <v>284</v>
      </c>
      <c r="Y58" s="44">
        <v>1</v>
      </c>
      <c r="Z58" s="13">
        <v>1</v>
      </c>
      <c r="AA58" s="45">
        <v>1</v>
      </c>
      <c r="AB58" s="145">
        <f>+AA58/Y58</f>
        <v>1</v>
      </c>
      <c r="AC58" s="278"/>
      <c r="AD58" s="39">
        <v>44593</v>
      </c>
      <c r="AE58" s="14">
        <v>44926</v>
      </c>
      <c r="AF58" s="46">
        <v>1028736</v>
      </c>
      <c r="AG58" s="15">
        <v>1028736</v>
      </c>
      <c r="AH58" s="16">
        <v>1</v>
      </c>
      <c r="AI58" s="12" t="s">
        <v>77</v>
      </c>
      <c r="AJ58" s="12" t="s">
        <v>134</v>
      </c>
      <c r="AK58" s="250"/>
      <c r="AL58" s="249"/>
      <c r="AM58" s="250"/>
      <c r="AN58" s="161"/>
      <c r="AO58" s="250"/>
      <c r="AP58" s="180"/>
      <c r="AQ58" s="271"/>
      <c r="AR58" s="19" t="s">
        <v>69</v>
      </c>
      <c r="AS58" s="20"/>
      <c r="AT58" s="20"/>
      <c r="AU58" s="93" t="s">
        <v>285</v>
      </c>
    </row>
    <row r="59" spans="1:47" ht="208" x14ac:dyDescent="0.35">
      <c r="A59" s="157"/>
      <c r="B59" s="157"/>
      <c r="C59" s="157"/>
      <c r="D59" s="157"/>
      <c r="E59" s="157"/>
      <c r="F59" s="157"/>
      <c r="G59" s="157"/>
      <c r="H59" s="269"/>
      <c r="I59" s="12" t="s">
        <v>286</v>
      </c>
      <c r="J59" s="17" t="s">
        <v>287</v>
      </c>
      <c r="K59" s="12" t="s">
        <v>288</v>
      </c>
      <c r="L59" s="92" t="s">
        <v>289</v>
      </c>
      <c r="M59" s="12">
        <v>5</v>
      </c>
      <c r="N59" s="12">
        <v>1</v>
      </c>
      <c r="O59" s="153">
        <v>0.5</v>
      </c>
      <c r="P59" s="29">
        <v>0</v>
      </c>
      <c r="Q59" s="29">
        <v>2</v>
      </c>
      <c r="R59" s="29">
        <f>SUM(P59:Q59)</f>
        <v>2</v>
      </c>
      <c r="S59" s="120">
        <v>1</v>
      </c>
      <c r="T59" s="120">
        <f>SUM(O59:Q59)/M59</f>
        <v>0.5</v>
      </c>
      <c r="U59" s="161"/>
      <c r="V59" s="185"/>
      <c r="W59" s="187"/>
      <c r="X59" s="11" t="s">
        <v>290</v>
      </c>
      <c r="Y59" s="44">
        <v>2</v>
      </c>
      <c r="Z59" s="13">
        <v>2</v>
      </c>
      <c r="AA59" s="45">
        <v>2</v>
      </c>
      <c r="AB59" s="145">
        <f>+AA59/Y59</f>
        <v>1</v>
      </c>
      <c r="AC59" s="278"/>
      <c r="AD59" s="39">
        <v>44621</v>
      </c>
      <c r="AE59" s="14">
        <v>44926</v>
      </c>
      <c r="AF59" s="17" t="s">
        <v>76</v>
      </c>
      <c r="AG59" s="15" t="s">
        <v>76</v>
      </c>
      <c r="AH59" s="16">
        <v>1</v>
      </c>
      <c r="AI59" s="12" t="s">
        <v>225</v>
      </c>
      <c r="AJ59" s="12" t="s">
        <v>134</v>
      </c>
      <c r="AK59" s="250"/>
      <c r="AL59" s="249"/>
      <c r="AM59" s="250"/>
      <c r="AN59" s="161"/>
      <c r="AO59" s="250"/>
      <c r="AP59" s="180"/>
      <c r="AQ59" s="271"/>
      <c r="AR59" s="19" t="s">
        <v>64</v>
      </c>
      <c r="AS59" s="17" t="s">
        <v>122</v>
      </c>
      <c r="AT59" s="17" t="s">
        <v>109</v>
      </c>
      <c r="AU59" s="93" t="s">
        <v>291</v>
      </c>
    </row>
    <row r="60" spans="1:47" ht="177.75" customHeight="1" x14ac:dyDescent="0.35">
      <c r="A60" s="157"/>
      <c r="B60" s="157"/>
      <c r="C60" s="157"/>
      <c r="D60" s="157"/>
      <c r="E60" s="157"/>
      <c r="F60" s="157"/>
      <c r="G60" s="157"/>
      <c r="H60" s="269"/>
      <c r="I60" s="12" t="s">
        <v>292</v>
      </c>
      <c r="J60" s="17" t="s">
        <v>293</v>
      </c>
      <c r="K60" s="12">
        <v>0</v>
      </c>
      <c r="L60" s="92" t="s">
        <v>294</v>
      </c>
      <c r="M60" s="12">
        <v>1</v>
      </c>
      <c r="N60" s="12">
        <v>1</v>
      </c>
      <c r="O60" s="28">
        <v>0</v>
      </c>
      <c r="P60" s="29">
        <v>0</v>
      </c>
      <c r="Q60" s="115">
        <v>0</v>
      </c>
      <c r="R60" s="29">
        <f>SUM(P60:Q60)</f>
        <v>0</v>
      </c>
      <c r="S60" s="120">
        <v>0</v>
      </c>
      <c r="T60" s="120">
        <f>SUM(O60:Q60)/M60</f>
        <v>0</v>
      </c>
      <c r="U60" s="162"/>
      <c r="V60" s="186"/>
      <c r="W60" s="188"/>
      <c r="X60" s="95" t="s">
        <v>294</v>
      </c>
      <c r="Y60" s="44">
        <v>1</v>
      </c>
      <c r="Z60" s="13">
        <v>0</v>
      </c>
      <c r="AA60" s="45">
        <v>0</v>
      </c>
      <c r="AB60" s="135">
        <v>0</v>
      </c>
      <c r="AC60" s="279"/>
      <c r="AD60" s="39">
        <v>44593</v>
      </c>
      <c r="AE60" s="14">
        <v>44926</v>
      </c>
      <c r="AF60" s="17" t="s">
        <v>76</v>
      </c>
      <c r="AG60" s="15" t="s">
        <v>76</v>
      </c>
      <c r="AH60" s="16">
        <v>0</v>
      </c>
      <c r="AI60" s="12" t="s">
        <v>225</v>
      </c>
      <c r="AJ60" s="12" t="s">
        <v>134</v>
      </c>
      <c r="AK60" s="178"/>
      <c r="AL60" s="248"/>
      <c r="AM60" s="178"/>
      <c r="AN60" s="162"/>
      <c r="AO60" s="178"/>
      <c r="AP60" s="180"/>
      <c r="AQ60" s="272"/>
      <c r="AR60" s="19" t="s">
        <v>64</v>
      </c>
      <c r="AS60" s="17" t="s">
        <v>196</v>
      </c>
      <c r="AT60" s="19" t="s">
        <v>295</v>
      </c>
      <c r="AU60" s="93" t="s">
        <v>296</v>
      </c>
    </row>
    <row r="61" spans="1:47" ht="241.5" customHeight="1" x14ac:dyDescent="0.35">
      <c r="A61" s="157"/>
      <c r="B61" s="157"/>
      <c r="C61" s="157"/>
      <c r="D61" s="157"/>
      <c r="E61" s="157"/>
      <c r="F61" s="157"/>
      <c r="G61" s="157"/>
      <c r="H61" s="269"/>
      <c r="I61" s="165" t="s">
        <v>297</v>
      </c>
      <c r="J61" s="159" t="s">
        <v>298</v>
      </c>
      <c r="K61" s="165" t="s">
        <v>299</v>
      </c>
      <c r="L61" s="165" t="s">
        <v>300</v>
      </c>
      <c r="M61" s="165">
        <v>274</v>
      </c>
      <c r="N61" s="165">
        <v>20</v>
      </c>
      <c r="O61" s="183">
        <v>0</v>
      </c>
      <c r="P61" s="215">
        <v>0</v>
      </c>
      <c r="Q61" s="215">
        <v>0</v>
      </c>
      <c r="R61" s="215">
        <v>0</v>
      </c>
      <c r="S61" s="244">
        <v>0</v>
      </c>
      <c r="T61" s="244">
        <v>0</v>
      </c>
      <c r="U61" s="209" t="s">
        <v>301</v>
      </c>
      <c r="V61" s="210">
        <v>2020130010329</v>
      </c>
      <c r="W61" s="229" t="s">
        <v>302</v>
      </c>
      <c r="X61" s="36" t="s">
        <v>303</v>
      </c>
      <c r="Y61" s="18">
        <v>4</v>
      </c>
      <c r="Z61" s="86">
        <v>0</v>
      </c>
      <c r="AA61" s="87">
        <v>4</v>
      </c>
      <c r="AB61" s="144">
        <f>+AA61/Y61</f>
        <v>1</v>
      </c>
      <c r="AC61" s="274">
        <f>AVERAGE(AB61:AB62)</f>
        <v>1</v>
      </c>
      <c r="AD61" s="39">
        <v>44593</v>
      </c>
      <c r="AE61" s="14">
        <v>44926</v>
      </c>
      <c r="AF61" s="17" t="s">
        <v>76</v>
      </c>
      <c r="AG61" s="15" t="s">
        <v>76</v>
      </c>
      <c r="AH61" s="16">
        <v>1</v>
      </c>
      <c r="AI61" s="12" t="s">
        <v>304</v>
      </c>
      <c r="AJ61" s="12" t="s">
        <v>305</v>
      </c>
      <c r="AK61" s="206" t="s">
        <v>61</v>
      </c>
      <c r="AL61" s="247">
        <v>577290058.50999999</v>
      </c>
      <c r="AM61" s="206" t="s">
        <v>62</v>
      </c>
      <c r="AN61" s="209" t="s">
        <v>301</v>
      </c>
      <c r="AO61" s="206" t="s">
        <v>306</v>
      </c>
      <c r="AP61" s="180">
        <v>0</v>
      </c>
      <c r="AQ61" s="270">
        <f>+AP61/AL61</f>
        <v>0</v>
      </c>
      <c r="AR61" s="19" t="s">
        <v>69</v>
      </c>
      <c r="AS61" s="20"/>
      <c r="AT61" s="20"/>
      <c r="AU61" s="57" t="s">
        <v>307</v>
      </c>
    </row>
    <row r="62" spans="1:47" ht="214.5" customHeight="1" x14ac:dyDescent="0.35">
      <c r="A62" s="158"/>
      <c r="B62" s="158"/>
      <c r="C62" s="158"/>
      <c r="D62" s="158"/>
      <c r="E62" s="158"/>
      <c r="F62" s="158"/>
      <c r="G62" s="158"/>
      <c r="H62" s="269"/>
      <c r="I62" s="164"/>
      <c r="J62" s="158"/>
      <c r="K62" s="164"/>
      <c r="L62" s="164"/>
      <c r="M62" s="164"/>
      <c r="N62" s="164"/>
      <c r="O62" s="184"/>
      <c r="P62" s="217"/>
      <c r="Q62" s="217"/>
      <c r="R62" s="217"/>
      <c r="S62" s="245"/>
      <c r="T62" s="245"/>
      <c r="U62" s="162"/>
      <c r="V62" s="186"/>
      <c r="W62" s="188"/>
      <c r="X62" s="11" t="s">
        <v>308</v>
      </c>
      <c r="Y62" s="99">
        <v>2</v>
      </c>
      <c r="Z62" s="100">
        <v>0</v>
      </c>
      <c r="AA62" s="101">
        <v>2</v>
      </c>
      <c r="AB62" s="147">
        <f>+AA62/Y62</f>
        <v>1</v>
      </c>
      <c r="AC62" s="276"/>
      <c r="AD62" s="39">
        <v>44593</v>
      </c>
      <c r="AE62" s="14">
        <v>44926</v>
      </c>
      <c r="AF62" s="17" t="s">
        <v>76</v>
      </c>
      <c r="AG62" s="15" t="s">
        <v>76</v>
      </c>
      <c r="AH62" s="16">
        <v>1</v>
      </c>
      <c r="AI62" s="12" t="s">
        <v>304</v>
      </c>
      <c r="AJ62" s="12" t="s">
        <v>305</v>
      </c>
      <c r="AK62" s="178"/>
      <c r="AL62" s="248"/>
      <c r="AM62" s="178"/>
      <c r="AN62" s="162"/>
      <c r="AO62" s="178"/>
      <c r="AP62" s="180"/>
      <c r="AQ62" s="272"/>
      <c r="AR62" s="19" t="s">
        <v>69</v>
      </c>
      <c r="AS62" s="20"/>
      <c r="AT62" s="20"/>
      <c r="AU62" s="57" t="s">
        <v>309</v>
      </c>
    </row>
    <row r="63" spans="1:47" ht="90" customHeight="1" x14ac:dyDescent="0.35">
      <c r="A63" s="102" t="s">
        <v>310</v>
      </c>
      <c r="B63" s="102"/>
      <c r="C63" s="102"/>
      <c r="D63" s="102"/>
      <c r="E63" s="102"/>
      <c r="F63" s="102"/>
      <c r="G63" s="102"/>
      <c r="H63" s="269"/>
      <c r="I63" s="267" t="s">
        <v>317</v>
      </c>
      <c r="J63" s="267"/>
      <c r="K63" s="267"/>
      <c r="L63" s="267"/>
      <c r="M63" s="267"/>
      <c r="N63" s="267"/>
      <c r="O63" s="267"/>
      <c r="P63" s="267"/>
      <c r="Q63" s="267"/>
      <c r="R63" s="267"/>
      <c r="S63" s="152">
        <f>AVERAGE(S47:S62)</f>
        <v>0.41333333333333333</v>
      </c>
      <c r="T63" s="152">
        <f>AVERAGE(T47:T62)</f>
        <v>0.43266666666666664</v>
      </c>
      <c r="U63" s="273" t="s">
        <v>323</v>
      </c>
      <c r="V63" s="273"/>
      <c r="W63" s="273"/>
      <c r="X63" s="273"/>
      <c r="Y63" s="273"/>
      <c r="Z63" s="273"/>
      <c r="AA63" s="273"/>
      <c r="AB63" s="273"/>
      <c r="AC63" s="148">
        <f>AVERAGE(AC47:AC62)</f>
        <v>0.77500000000000002</v>
      </c>
      <c r="AK63" s="151" t="s">
        <v>326</v>
      </c>
      <c r="AL63" s="149">
        <f>SUM(AL7:AL62)</f>
        <v>10573839143</v>
      </c>
      <c r="AM63" s="150"/>
      <c r="AN63" s="150"/>
      <c r="AO63" s="150"/>
      <c r="AP63" s="149">
        <f>SUM(AP7:AP62)</f>
        <v>4314515959.6499996</v>
      </c>
      <c r="AQ63" s="155">
        <f>+AP63/AL63</f>
        <v>0.40803684464088502</v>
      </c>
    </row>
    <row r="64" spans="1:47" ht="78.75" customHeight="1" x14ac:dyDescent="0.35">
      <c r="A64" s="102" t="s">
        <v>311</v>
      </c>
      <c r="B64" s="102"/>
      <c r="C64" s="102"/>
      <c r="D64" s="102"/>
      <c r="E64" s="102"/>
      <c r="F64" s="102"/>
      <c r="G64" s="102"/>
      <c r="P64" s="251" t="s">
        <v>318</v>
      </c>
      <c r="Q64" s="251"/>
      <c r="R64" s="251"/>
      <c r="S64" s="152">
        <f>AVERAGE(S21,S46,S63)</f>
        <v>0.42478492063492063</v>
      </c>
      <c r="T64" s="152">
        <f>AVERAGE(T21,T46,T63)</f>
        <v>0.52905079710574121</v>
      </c>
      <c r="Z64" s="273" t="s">
        <v>324</v>
      </c>
      <c r="AA64" s="273"/>
      <c r="AB64" s="273"/>
      <c r="AC64" s="154">
        <f>AVERAGE(AC21,AC46,AC63)</f>
        <v>0.53222838759563429</v>
      </c>
    </row>
    <row r="65" spans="1:7" x14ac:dyDescent="0.35">
      <c r="A65" s="102"/>
      <c r="B65" s="102"/>
      <c r="C65" s="102"/>
      <c r="D65" s="102"/>
      <c r="E65" s="102"/>
      <c r="F65" s="102"/>
      <c r="G65" s="102"/>
    </row>
    <row r="66" spans="1:7" x14ac:dyDescent="0.35">
      <c r="A66" s="102"/>
      <c r="B66" s="102"/>
      <c r="C66" s="102"/>
      <c r="D66" s="102"/>
      <c r="E66" s="102"/>
      <c r="F66" s="102"/>
      <c r="G66" s="102"/>
    </row>
    <row r="67" spans="1:7" x14ac:dyDescent="0.35">
      <c r="A67" s="102"/>
      <c r="B67" s="102"/>
      <c r="C67" s="102"/>
      <c r="D67" s="102"/>
      <c r="E67" s="102"/>
      <c r="F67" s="102"/>
      <c r="G67" s="102"/>
    </row>
  </sheetData>
  <mergeCells count="235">
    <mergeCell ref="AQ56:AQ60"/>
    <mergeCell ref="AQ61:AQ62"/>
    <mergeCell ref="U63:AB63"/>
    <mergeCell ref="AC47:AC55"/>
    <mergeCell ref="AC56:AC60"/>
    <mergeCell ref="AC61:AC62"/>
    <mergeCell ref="Z64:AB64"/>
    <mergeCell ref="AQ7:AQ14"/>
    <mergeCell ref="AQ15:AQ19"/>
    <mergeCell ref="AQ22:AQ42"/>
    <mergeCell ref="AQ43:AQ44"/>
    <mergeCell ref="AQ47:AQ55"/>
    <mergeCell ref="AK56:AK60"/>
    <mergeCell ref="AM47:AM55"/>
    <mergeCell ref="AN47:AN55"/>
    <mergeCell ref="AO47:AO55"/>
    <mergeCell ref="AP47:AP55"/>
    <mergeCell ref="AK47:AK55"/>
    <mergeCell ref="AL47:AL55"/>
    <mergeCell ref="AK43:AK44"/>
    <mergeCell ref="AL43:AL44"/>
    <mergeCell ref="AM43:AM44"/>
    <mergeCell ref="AN43:AN44"/>
    <mergeCell ref="AO43:AO44"/>
    <mergeCell ref="H7:H21"/>
    <mergeCell ref="I21:R21"/>
    <mergeCell ref="H22:H46"/>
    <mergeCell ref="I46:R46"/>
    <mergeCell ref="I63:R63"/>
    <mergeCell ref="H47:H63"/>
    <mergeCell ref="R48:R51"/>
    <mergeCell ref="S48:S51"/>
    <mergeCell ref="T48:T51"/>
    <mergeCell ref="R28:R36"/>
    <mergeCell ref="S28:S36"/>
    <mergeCell ref="T28:T36"/>
    <mergeCell ref="R13:R14"/>
    <mergeCell ref="S13:S14"/>
    <mergeCell ref="T13:T14"/>
    <mergeCell ref="R37:R42"/>
    <mergeCell ref="S24:S27"/>
    <mergeCell ref="T24:T27"/>
    <mergeCell ref="I61:I62"/>
    <mergeCell ref="J61:J62"/>
    <mergeCell ref="K61:K62"/>
    <mergeCell ref="L61:L62"/>
    <mergeCell ref="M61:M62"/>
    <mergeCell ref="P52:P54"/>
    <mergeCell ref="AP56:AP60"/>
    <mergeCell ref="W56:W60"/>
    <mergeCell ref="P64:R64"/>
    <mergeCell ref="AB18:AB19"/>
    <mergeCell ref="AC7:AC14"/>
    <mergeCell ref="AC15:AC19"/>
    <mergeCell ref="U21:AB21"/>
    <mergeCell ref="AC22:AC42"/>
    <mergeCell ref="AC43:AC44"/>
    <mergeCell ref="U46:AB46"/>
    <mergeCell ref="R61:R62"/>
    <mergeCell ref="S61:S62"/>
    <mergeCell ref="T61:T62"/>
    <mergeCell ref="S37:S42"/>
    <mergeCell ref="T37:T42"/>
    <mergeCell ref="AP61:AP62"/>
    <mergeCell ref="R7:R12"/>
    <mergeCell ref="S7:S12"/>
    <mergeCell ref="T7:T12"/>
    <mergeCell ref="R22:R23"/>
    <mergeCell ref="S22:S23"/>
    <mergeCell ref="T22:T23"/>
    <mergeCell ref="R24:R27"/>
    <mergeCell ref="W61:W62"/>
    <mergeCell ref="AK61:AK62"/>
    <mergeCell ref="AL61:AL62"/>
    <mergeCell ref="AM61:AM62"/>
    <mergeCell ref="AN61:AN62"/>
    <mergeCell ref="AO61:AO62"/>
    <mergeCell ref="AL56:AL60"/>
    <mergeCell ref="AM56:AM60"/>
    <mergeCell ref="AN56:AN60"/>
    <mergeCell ref="AO56:AO60"/>
    <mergeCell ref="N61:N62"/>
    <mergeCell ref="O61:O62"/>
    <mergeCell ref="P61:P62"/>
    <mergeCell ref="Q61:Q62"/>
    <mergeCell ref="U61:U62"/>
    <mergeCell ref="V61:V62"/>
    <mergeCell ref="I48:I51"/>
    <mergeCell ref="J48:J51"/>
    <mergeCell ref="K48:K51"/>
    <mergeCell ref="L48:L51"/>
    <mergeCell ref="M48:M51"/>
    <mergeCell ref="N48:N51"/>
    <mergeCell ref="U47:U55"/>
    <mergeCell ref="V47:V55"/>
    <mergeCell ref="Q52:Q54"/>
    <mergeCell ref="U56:U60"/>
    <mergeCell ref="V56:V60"/>
    <mergeCell ref="R52:R54"/>
    <mergeCell ref="S52:S54"/>
    <mergeCell ref="T52:T54"/>
    <mergeCell ref="J52:J54"/>
    <mergeCell ref="K52:K54"/>
    <mergeCell ref="L52:L54"/>
    <mergeCell ref="M52:M54"/>
    <mergeCell ref="W47:W55"/>
    <mergeCell ref="O48:O51"/>
    <mergeCell ref="P48:P51"/>
    <mergeCell ref="Q48:Q51"/>
    <mergeCell ref="I52:I54"/>
    <mergeCell ref="AP43:AP44"/>
    <mergeCell ref="O43:O44"/>
    <mergeCell ref="P43:P44"/>
    <mergeCell ref="Q43:Q44"/>
    <mergeCell ref="U43:U44"/>
    <mergeCell ref="V43:V44"/>
    <mergeCell ref="W43:W44"/>
    <mergeCell ref="R43:R44"/>
    <mergeCell ref="S43:S44"/>
    <mergeCell ref="T43:T44"/>
    <mergeCell ref="I43:I44"/>
    <mergeCell ref="J43:J44"/>
    <mergeCell ref="K43:K44"/>
    <mergeCell ref="L43:L44"/>
    <mergeCell ref="M43:M44"/>
    <mergeCell ref="N43:N44"/>
    <mergeCell ref="N52:N54"/>
    <mergeCell ref="O52:O54"/>
    <mergeCell ref="M28:M36"/>
    <mergeCell ref="N28:N36"/>
    <mergeCell ref="O28:O36"/>
    <mergeCell ref="I37:I42"/>
    <mergeCell ref="J37:J42"/>
    <mergeCell ref="K37:K42"/>
    <mergeCell ref="L37:L42"/>
    <mergeCell ref="M37:M42"/>
    <mergeCell ref="AP22:AP42"/>
    <mergeCell ref="I24:I27"/>
    <mergeCell ref="J24:J27"/>
    <mergeCell ref="K24:K27"/>
    <mergeCell ref="L24:L27"/>
    <mergeCell ref="M24:M27"/>
    <mergeCell ref="N24:N27"/>
    <mergeCell ref="O24:O27"/>
    <mergeCell ref="P24:P27"/>
    <mergeCell ref="Q24:Q27"/>
    <mergeCell ref="W22:W42"/>
    <mergeCell ref="AK22:AK42"/>
    <mergeCell ref="AL22:AL42"/>
    <mergeCell ref="AM22:AM42"/>
    <mergeCell ref="AN22:AN42"/>
    <mergeCell ref="AO22:AO42"/>
    <mergeCell ref="N22:N23"/>
    <mergeCell ref="O22:O23"/>
    <mergeCell ref="P22:P23"/>
    <mergeCell ref="Q22:Q23"/>
    <mergeCell ref="U22:U42"/>
    <mergeCell ref="V22:V42"/>
    <mergeCell ref="N37:N42"/>
    <mergeCell ref="O37:O42"/>
    <mergeCell ref="P37:P42"/>
    <mergeCell ref="Q37:Q42"/>
    <mergeCell ref="P28:P36"/>
    <mergeCell ref="Q28:Q36"/>
    <mergeCell ref="AR18:AR19"/>
    <mergeCell ref="AS18:AS19"/>
    <mergeCell ref="AT18:AT19"/>
    <mergeCell ref="AU18:AU19"/>
    <mergeCell ref="I22:I23"/>
    <mergeCell ref="J22:J23"/>
    <mergeCell ref="K22:K23"/>
    <mergeCell ref="L22:L23"/>
    <mergeCell ref="M22:M23"/>
    <mergeCell ref="AN15:AN19"/>
    <mergeCell ref="AO15:AO19"/>
    <mergeCell ref="AP15:AP19"/>
    <mergeCell ref="X18:X19"/>
    <mergeCell ref="Y18:Y19"/>
    <mergeCell ref="Z18:Z19"/>
    <mergeCell ref="AA18:AA19"/>
    <mergeCell ref="AD18:AD19"/>
    <mergeCell ref="AE18:AE19"/>
    <mergeCell ref="AF18:AF19"/>
    <mergeCell ref="U15:U19"/>
    <mergeCell ref="V15:V19"/>
    <mergeCell ref="W15:W19"/>
    <mergeCell ref="AK15:AK19"/>
    <mergeCell ref="AL15:AL19"/>
    <mergeCell ref="AG18:AG19"/>
    <mergeCell ref="AH18:AH19"/>
    <mergeCell ref="AI18:AI19"/>
    <mergeCell ref="AJ18:AJ19"/>
    <mergeCell ref="AO7:AO14"/>
    <mergeCell ref="AP7:AP14"/>
    <mergeCell ref="I13:I14"/>
    <mergeCell ref="J13:J14"/>
    <mergeCell ref="K13:K14"/>
    <mergeCell ref="L13:L14"/>
    <mergeCell ref="M13:M14"/>
    <mergeCell ref="N13:N14"/>
    <mergeCell ref="O13:O14"/>
    <mergeCell ref="P13:P14"/>
    <mergeCell ref="V7:V14"/>
    <mergeCell ref="W7:W14"/>
    <mergeCell ref="AK7:AK14"/>
    <mergeCell ref="AL7:AL14"/>
    <mergeCell ref="AM7:AM14"/>
    <mergeCell ref="AN7:AN14"/>
    <mergeCell ref="M7:M12"/>
    <mergeCell ref="N7:N12"/>
    <mergeCell ref="O7:O12"/>
    <mergeCell ref="A1:AU1"/>
    <mergeCell ref="A2:AU2"/>
    <mergeCell ref="A3:AU3"/>
    <mergeCell ref="A4:AU4"/>
    <mergeCell ref="A7:A62"/>
    <mergeCell ref="B7:B62"/>
    <mergeCell ref="C7:C62"/>
    <mergeCell ref="D7:D62"/>
    <mergeCell ref="E7:E62"/>
    <mergeCell ref="F7:F62"/>
    <mergeCell ref="P7:P12"/>
    <mergeCell ref="Q7:Q12"/>
    <mergeCell ref="U7:U14"/>
    <mergeCell ref="Q13:Q14"/>
    <mergeCell ref="G7:G62"/>
    <mergeCell ref="I7:I12"/>
    <mergeCell ref="J7:J12"/>
    <mergeCell ref="K7:K12"/>
    <mergeCell ref="L7:L12"/>
    <mergeCell ref="I28:I36"/>
    <mergeCell ref="J28:J36"/>
    <mergeCell ref="K28:K36"/>
    <mergeCell ref="L28:L36"/>
    <mergeCell ref="AM15:AM1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 30 de junio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  garcia turizo</dc:creator>
  <cp:lastModifiedBy>LUZ  MARINA SEVERICHE MONROY</cp:lastModifiedBy>
  <dcterms:created xsi:type="dcterms:W3CDTF">2022-07-11T17:43:14Z</dcterms:created>
  <dcterms:modified xsi:type="dcterms:W3CDTF">2022-07-15T19:31:38Z</dcterms:modified>
</cp:coreProperties>
</file>