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garcia.CARTAGENA\Desktop\Evaluaciones Planes de accion 2018\"/>
    </mc:Choice>
  </mc:AlternateContent>
  <bookViews>
    <workbookView xWindow="0" yWindow="0" windowWidth="20490" windowHeight="5055"/>
  </bookViews>
  <sheets>
    <sheet name="Seguimien PA Dic" sheetId="1" r:id="rId1"/>
    <sheet name="datos pax"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9" i="1" l="1"/>
  <c r="AP29" i="1"/>
  <c r="AR11" i="1"/>
  <c r="AR10" i="1"/>
  <c r="AR28" i="1" l="1"/>
  <c r="AR24" i="1"/>
  <c r="AR12" i="1"/>
  <c r="AR8" i="1"/>
  <c r="AR5" i="1"/>
  <c r="AR4" i="1" l="1"/>
  <c r="AR29" i="1" l="1"/>
  <c r="AD15" i="1" l="1"/>
  <c r="AD12" i="1"/>
  <c r="AD4" i="1"/>
  <c r="Q14" i="1" l="1"/>
  <c r="P14" i="1"/>
  <c r="O14" i="1"/>
  <c r="Z20" i="1" l="1"/>
  <c r="Y20" i="1"/>
  <c r="X20" i="1"/>
  <c r="W20" i="1"/>
  <c r="Z14" i="1"/>
  <c r="Y14" i="1"/>
  <c r="X14" i="1"/>
  <c r="W14" i="1"/>
  <c r="R14" i="1" l="1"/>
  <c r="S14" i="1" s="1"/>
  <c r="R20" i="1"/>
  <c r="S20" i="1" s="1"/>
  <c r="Z12" i="1" l="1"/>
  <c r="Y12" i="1"/>
  <c r="X12" i="1"/>
  <c r="W12" i="1"/>
  <c r="E16" i="2"/>
  <c r="D16" i="2"/>
  <c r="C16" i="2"/>
  <c r="R12" i="1" l="1"/>
  <c r="S12" i="1" s="1"/>
  <c r="Y27" i="1"/>
  <c r="Q27" i="1" s="1"/>
  <c r="R27" i="1" s="1"/>
  <c r="X27" i="1"/>
  <c r="W27" i="1"/>
  <c r="V27" i="1"/>
  <c r="AD27" i="1" s="1"/>
  <c r="S27" i="1"/>
  <c r="V25" i="1"/>
  <c r="AD24" i="1" s="1"/>
  <c r="Q24" i="1"/>
  <c r="R24" i="1" s="1"/>
  <c r="S24" i="1" s="1"/>
  <c r="P24" i="1"/>
  <c r="O20" i="1"/>
  <c r="V20" i="1"/>
  <c r="AD22" i="1" s="1"/>
  <c r="Q20" i="1"/>
  <c r="P20" i="1"/>
  <c r="J20" i="1"/>
  <c r="V14" i="1"/>
  <c r="J14" i="1"/>
  <c r="V12" i="1"/>
  <c r="Q12" i="1"/>
  <c r="P12" i="1"/>
  <c r="O12" i="1"/>
  <c r="J12" i="1"/>
  <c r="V6" i="1"/>
  <c r="AD8" i="1" s="1"/>
  <c r="Q4" i="1"/>
  <c r="J4" i="1"/>
  <c r="S4" i="1" s="1"/>
  <c r="AE4" i="1" l="1"/>
  <c r="AE29" i="1" s="1"/>
</calcChain>
</file>

<file path=xl/sharedStrings.xml><?xml version="1.0" encoding="utf-8"?>
<sst xmlns="http://schemas.openxmlformats.org/spreadsheetml/2006/main" count="259" uniqueCount="198">
  <si>
    <t>MATRIZ DE REPORTE DE AVANCES PLAN DE ACCIÓN Y PLAN DE DESARROLLO</t>
  </si>
  <si>
    <t>(1) OBJETIVO</t>
  </si>
  <si>
    <t>(2) EJE ESTRATEGICO</t>
  </si>
  <si>
    <t>(3) LINEA ESTRATEGICA</t>
  </si>
  <si>
    <t>(4) PROGRAMA</t>
  </si>
  <si>
    <t>(5) META RESULTADO PLAN DE DESARROLLO</t>
  </si>
  <si>
    <t xml:space="preserve"> (5B)META RESULTADO EJECUTADA A JUNIO 30 </t>
  </si>
  <si>
    <t xml:space="preserve"> (5B)META RESULTADO EJECUTADA 31 DICIEMBRE </t>
  </si>
  <si>
    <t>(6) SUBPROGRAMA</t>
  </si>
  <si>
    <t>(7) META PRODUCTO PLAN DE DESARROLLO A 2019</t>
  </si>
  <si>
    <t>LINEA BASE A 2017 (ACUMULADO 2016+2017)</t>
  </si>
  <si>
    <t>META PRODUCTO 2016 SEGÚN PLAN INDICATIVO</t>
  </si>
  <si>
    <t>META PRODUCTO 2017 SEGÚN PLAN INDICATIVO</t>
  </si>
  <si>
    <t>META PRODUCTO 2018 SEGÚN PLAN INDICATIVO</t>
  </si>
  <si>
    <t>META PRODUCTO 2019 SEGÚN PLAN INDICATIVO</t>
  </si>
  <si>
    <t>(8B) META PRODUCTO EJECUTADA A MARZO DE 2018</t>
  </si>
  <si>
    <t>(8B) META PRODUCTO EJECUTADA A JUNIO DE 2018</t>
  </si>
  <si>
    <t xml:space="preserve"> META PRODUCTO EJECUTADA A  SEPTIEMBRE DE 2018</t>
  </si>
  <si>
    <t xml:space="preserve">AVANCE META PRODUCTO ACUMULADA 2016-2018 </t>
  </si>
  <si>
    <t>(9) PROYECTO</t>
  </si>
  <si>
    <t>(10) META PROYECTO</t>
  </si>
  <si>
    <t>META  PROYECTO 2018</t>
  </si>
  <si>
    <t>(8B) META PROYECTO EJECUTADA A MARZO DE 2018</t>
  </si>
  <si>
    <t>(8B) META PROYECTO EJECUTADA A JUNIO DE 2018</t>
  </si>
  <si>
    <t xml:space="preserve"> META PROYECTO EJECUTADA A  SEPTIEMBRE DE 2018</t>
  </si>
  <si>
    <t>(8B) META PROYECTO EJECUTADA A DICIEMBRE DE 2018</t>
  </si>
  <si>
    <t>(12) INDICADOR</t>
  </si>
  <si>
    <t>( 13) CRONOGRAMA PROGRAMADO</t>
  </si>
  <si>
    <t>( 14) RESPONSABLE</t>
  </si>
  <si>
    <t>(15) RECURSOS</t>
  </si>
  <si>
    <t>APROPIACION DEFINITIVA SEGÚN PREDIS</t>
  </si>
  <si>
    <t>EJECUTADO SEGÚN PREDIS</t>
  </si>
  <si>
    <t>PORCENTAJE EJECUTADO</t>
  </si>
  <si>
    <t>ACTIVIDADES</t>
  </si>
  <si>
    <t>(16) OBSERVACIONES A MARZO</t>
  </si>
  <si>
    <t>(16) OBSERVACIONES A JUNIO</t>
  </si>
  <si>
    <t>(16) OBSERVACIONES A SEPTIEMBRE</t>
  </si>
  <si>
    <t>(16) OBSERVACIONES A DICIEMBRE</t>
  </si>
  <si>
    <t>(A) NOMBRE</t>
  </si>
  <si>
    <t>(B) VALOR A DIC 2017</t>
  </si>
  <si>
    <t>( C )VALOR A DICIEMBRE 31 DE 2018</t>
  </si>
  <si>
    <t>( A ) CODIGO PRESUPUESTAL</t>
  </si>
  <si>
    <t xml:space="preserve">RUBRO </t>
  </si>
  <si>
    <t>( B) FUENTE</t>
  </si>
  <si>
    <t xml:space="preserve">APROPIACION DEFINITO </t>
  </si>
  <si>
    <t>COMPROMISOS</t>
  </si>
  <si>
    <t>ADAPTAR EL TERRITORIO PARA LA GENTE</t>
  </si>
  <si>
    <t>DESARROLLO ECONÓMICO INCLUYENTE</t>
  </si>
  <si>
    <t>CARTAGENA CIUDAD PARA INVERTIR</t>
  </si>
  <si>
    <t>“TURISMO COMPETITIVO Y FUENTE DE DESARROLLO SOSTENIBLE”</t>
  </si>
  <si>
    <t>Aumentar en un 40% los turistas que llegan a la ciudad de Cartagena de Indias.</t>
  </si>
  <si>
    <t xml:space="preserve">1 nuevo producto turístico ofertados en la ciudad de Cartagena de Indias </t>
  </si>
  <si>
    <t>TURISMO COMPETITIVO Y FUENTE DESARROLLO SOSTENIBLE</t>
  </si>
  <si>
    <t xml:space="preserve">Número de nuevos productos turísticos ofertados en la ciudad de Cartagena de Indias </t>
  </si>
  <si>
    <t>Ene-Dic</t>
  </si>
  <si>
    <t>Directora de Mercadeo (Adriana Corena)</t>
  </si>
  <si>
    <t>02-001-06-50-02-01-03-01</t>
  </si>
  <si>
    <t>Ingresos Corrientes de libre destinacón</t>
  </si>
  <si>
    <t>Se tiene proyectado su materialización para el segundo semestre de 2018</t>
  </si>
  <si>
    <t>Se tiene proyectado su materialización para el segundo semestre de 2018 una vez se cuente con convenio con la Alcaldía</t>
  </si>
  <si>
    <t>Se presentó carta ante Escuela Taller al Comité de Patrimonio para solicitud de permisos para la instalacion de la señaletica en la Torre del Reloj.  Las Señales se encuentran en etapa de producción.</t>
  </si>
  <si>
    <t>Se cuenta con las señales de Torre de Reloj, pendiente el aval de ETCAR para proceder con su instalacion.
A la Fecha ya se han desarrollado los Productos:
1. Torre del Reloj: Un recorrido a través de la historia de uno de los lugares más emblemáticos de Nuestra ciudad, su arquitectura, el reloj, su evolución.
2. Blas de Lezo: Recorrido por la vida de este militar en Cartagena y por los lugares relacionados con el ataque que en 1741 dirigió Edward Vernon.
3. Vivarium: Parque en el que se muestra la evolucion de los reptiles y se vive una experiencia ecoturistica. Se realizó el lanzamiento con prensa y agencias para dar divulgacion del producto y que las agencias tengan conomiento de los que pueden ofertar en el destino.</t>
  </si>
  <si>
    <t>Fortalecimiento de los productos turisticos existentes</t>
  </si>
  <si>
    <t>Activaciones del programa Cartagena Mía con el propósito de incentivar el reconocimiento a las actividades de ciudad que se ofertan</t>
  </si>
  <si>
    <t>Se tiene previsto continuar con la ejecución de actividades una vez se cuente con el convenio con la Alcaldía.</t>
  </si>
  <si>
    <t>Entre el fortalecimiento de los productos existente se tiene contemplado fortalecer el turismo de sol y playa los cuales se viene trabajando con la población de orika y punta arena. Se contruyo el plan para fortalecerlos en los cuales tiene contemplado 1. formalización 2. tranfserencia de conocimiento del sector turistco hacia la zona 3.programas de conciencia ambiental 4. promocion del porducto.</t>
  </si>
  <si>
    <t>Entre el fortalecimiento de los productos existente se contruyó y ejecutó un plan para fortalecer el producto de turismo comunitario y sol y playa en la zona insular (trierra bomba, orika, bocachica y punta arena), el cual contempló: 
1. Formalización a prestadores de servicios turisticos.
2. Tranfserencia de conocimiento del sector turistco hacia la zona 
3.Programas de conciencia ambiental, como manejo de residuos solidos, campañas de limpieza.
4. Promocion del porducto a traves de las experiencias con las comunidades.</t>
  </si>
  <si>
    <t xml:space="preserve">Sostenimiento de la certificación del centro histórico como destino turístico sostenible </t>
  </si>
  <si>
    <t xml:space="preserve">Sostenimiento del sistema de gestión base de la certificación del centro histórico como destino turístico sostenible </t>
  </si>
  <si>
    <t>Directora de Competitividad (Maria Carolina Cortes)</t>
  </si>
  <si>
    <t>02-001-06-50-02-01-03-02</t>
  </si>
  <si>
    <t xml:space="preserve">Matenimiento de la Certificación del Centro Historico, a traves de Preadutoria, Auditoria  y sistema de seguimiento de los programas </t>
  </si>
  <si>
    <t>1.mantenimiento, revision documental de los programas 2017 para la construccion del plan de accion 2018 . 2.seguimientos a los cierres de las no conformidades. 3.  Elaboracion de estudios de mercado para la contratacion de preauditorias y mantenimiento de la certificacion de centro historico</t>
  </si>
  <si>
    <t>Se continua el trabajao continuo con los actores para la revisión documental de los programas y desarrollo del Plan de Accion 2018. La Auditoria esta programada para el proximo 13 de agosto del año en curso.</t>
  </si>
  <si>
    <t xml:space="preserve">
El Centro Histórico de Cartagena de Indias recibió la Auditoria de renovación por parte  ICONTEC en Norma Técnica Sectorial, como destino turístico sostenible, los dias 13 al 17 de Agosto de 2018.
Durante esos días, los expertos de ICONTEC realizaron entrevistas a los actores que participaron en el proceso e inspecciones técnicas para tomar evidencias de la gestión que se ha venido realizando, evaluando así cada uno de los programas dirigidos y encaminados a cumplir los requisitos de la norma de sostenibilidad de acuerdo con el componente ambiental, sociocultural, económico y de requisitos legales.
El resultado de la auditoria fue que conforme a la revisión de los programas de las 45 entidades que participaron en el proceso, ICONTEC dió concepto favorable para recertifcar al destino, en los cuales se dieron 4 no conformidades: 
1. Autoridad y responsabilidad: lo cual requiere invitar a más entidades a participar en el proceso.
2. Manejo de los gases efectos invernadero: cálculo de la huella de carbono
3. Matriz de Impacto: actualización matriz de impacto de los programas de sostenibilidad
4. Preservación del patrimonio material e inmaterial 
</t>
  </si>
  <si>
    <t>Dentro de las acciones para cumplimiento al sostenimiento del sistema de gestion se tuvo en cuenta: 
1. Socialización de logros y Retos para la sostenibilidad del centro histórico dirigida a Residentes, en la cual participaron: Epa, Tu Cultura, Fundación Renacer, Policía de Turismo, secretaria del Interior; para resolver dudas, inquitudes por parte de los mismos con respecto a los programas de sostenibilidad.                                                           
2. Se constituyó la mesa de trabajo Iconos del Patrimonio Inmaterial, en la cual participaron el IPCC, la Escuela de Gobierno, y el Museo Histórico de Cartagena, con el objetivo de fortalecer aquella poblacion que se condiere inmaterial para la ciudad tales como: palenqueras, emboladores y vendedores de raspao.
3. Se realizó la Jornada de socialización predio a predio en el centro histórico, para brindar información sobre el proceso de certificación a los residentes inndicando, ventajas, desventajas y como podia cada uno aportarle.
• Se Visitaron más de 1000 predios con su respectiva cartilla con los números de teléfono para denuncias.
4. se estableciéron las mesas de trabajo para la construcción de la matriz de impactos ambiental, sociocultural y económica con el apoyo del Tecnológico Comfenalco.                                     Una vez consolidad la matriz de impacto se socializaron de los resultados de la matriz de impactos a todas las entidades que participaron dentro del proceso de certificación del Centro Histórico.</t>
  </si>
  <si>
    <t xml:space="preserve">1 Campañas de Turismo Responsable en la ciudad </t>
  </si>
  <si>
    <t>se realizo en el marco de temporada de semana santa 2018 la implementacion de la campaña vigias de la esperanza, la cual consistio en la sensibilizacion a turistas, comunidad y empresarios a disfrutar de cartagena con responsabilidad y cultura ciudadana, a su vez la articulacion con estidades y secretarias del distrito en la implementacion de los corredores de la esperanza tanto en el centro y playas de la ciudad la cual logro, generar percepcion de seguridad y atencion oportuna de las personas en el disfrute de espacios turisticos.</t>
  </si>
  <si>
    <t>Se tiene previsto continuar con la ejecución de actividades una vez se cuente con el convenio con la Alcaldía.
Cabe mencionar que el numero de campañas a desarrollar pasó de 3 a 1 debido a una reducción en el presupuesto asignado a esta entidad.</t>
  </si>
  <si>
    <t xml:space="preserve">La campaña de temporada de turismo responsable se viene desarrollando a través de redes sociales e invitaciones a prestadores de servicios turísticos la implementación de buenas prácticas de turismo responsable:
Para esta temporada del mes de diciembre, se espera realizar unas activaciones en las diferentes zonas turísticas de la ciudad incluyendo al aereopuerto, playas, plazas del centro histórico, con el fin de darle tips de sostenibilidad al turista. Tales como manejo de residuos, preguntar los precios antes de comprar algún producto, entre otros.
</t>
  </si>
  <si>
    <r>
      <t xml:space="preserve">•El incremento de llegada de pasajeros nacionales e internacionales a la ciudad de Cartagena de Indias permitió establecer un plan de temporada en conjunto con las autoridades, liderado por </t>
    </r>
    <r>
      <rPr>
        <sz val="10"/>
        <color theme="1"/>
        <rFont val="Arial"/>
        <family val="2"/>
      </rPr>
      <t xml:space="preserve"> la Alcaldía Mayor de Cartagena de Indias, el cual consitió en la apertura de 6 Centros de Atención al Turista (CAT) con el propósito de dar atención y solución a los inconvenientes que estos tuvieran durante su estadía en la ciudad; 
Los CATs se ubicaron en seis puntos estratégicos de la ciudad, tales como: Playas de Zona Norte, Aeropuerto (llegada nacionales, llegado extranjeros), Bocagrande (CAI Bocagrande y Playa diagonal al Hotel Capilla del Mar), Playa Blanca y el Muelle de la Bodeguita).  
De igual forma se dispuso de 9 corredores turisticos (diurnos y nocturnos) en el Centro Histórico con el apoyo de las secretarias y la policia de turismo del 14 de diciembre hasta el 20 enero, en la cual se realizaron activacion de la campaña SuperCartageneros donde mas de 19 Secretarias del despacho custodiaron los circuitos con mayor afluencia de turistas en el Centro Historico.
 Complemento de estas actividades se realizó la campaña súperhéroes #AjàYQué quienes se tomaron un vuelo Bogotá Cartagena para explicar y socializar con visitantes y cartageneros la campaña que nuestro alcalde Pedrito Pereira Está liderando #TuristaRepsonsable coordinada por Corpoturismo y que por supuesto cuenta con  el apoyo de todo el gabinete distrital.</t>
    </r>
  </si>
  <si>
    <t>Capital Humano formado en calidad- Personal con Contacto Directo con el turista</t>
  </si>
  <si>
    <t xml:space="preserve">1. gestion del programa de homologacion de guianza turistica con el gobierno nacional para completar cupos en el programa de formacion, lo que permitira mejorar la competitividad. 2. capacitacion a prestadores de servicios turisticos para la actualizacion y registro en el diligencionamiento del RNT, se realizo en apoyo con la camara de comercio y atencion personalizada en nuetsras oficinas. 3. acercamiento con la comunidad y lideres de poblacion insular con vocacion turisrica con el fin de generar un plan de fortalecimiento a la poblacion. </t>
  </si>
  <si>
    <t xml:space="preserve">Para este segundo semestre se tiene contemplado brindar formación a través de talleres de ciudad al público objetivo que le apuntan al  turismo y sostenibilidad del destino. 
En los cuales se tiene contemplado: a los cocheros, Pilotos de zona insular, vendedores de fruta, masajistas.
Por otro lado conforme a los temas de la certificación del centro histórico se tiene adicional unas formaciones en conjunto con el IPCC, ESCUELA DE GOBIERNO Y MUSEO HISTÓRICO, dirigido a Lustrabotas, vendedores de rapao y palanqueras
</t>
  </si>
  <si>
    <t xml:space="preserve">1. Jornadas de Cuerpo y cultura dirigida a iconos representativos de la ciudad en donde:                                      • Se Capacitaron más de 60 Palenqueras                                 
• Se capacitaron 20 Lustradores de Zapatos                                   
• Se capacitaron 50 vendedores de rapaos                                 
2. Coaching de ciudad: En el marco de temporada turística de fin de año, 150 personas, entre masajistas, vendedores de frutas, cocheros, y pilotos de lanchas fueron capacitados en talleres de ciudad, con el objetivo de fortalecer sus competencias  para que estén en capacidad de ofrecer mejores  servicios a cartageneros y visitantes, y de contribuir a la sostenibilidad y competitividad del destino.
Corpoturismo lideró las capacitaciones con el apoyo de la Alcaldía Mayor de Cartagena de Indias, en cabeza de Pedrito Pereira Caballero(e),   en convenio con la Fundación Universitaria Los Libertadores, y el apoyo de Cotelco, Asotelca, Acopi, Anato, el CRUED,  el Museo Histórico de Cartagena (Muhca), Fenalco,  y la Fundación Renacer, quienes ofrecieron talleres relacionados con historia y patrimonio, primeros auxilios, competitividad, servicio al cliente, inglés, turismo responsable, promoción de ciudad, cómo cuidar el entorno, y  cómo prevenir y denunciar la explotación sexual comercial a niños, niñas y adolescentes (Escnna).
</t>
  </si>
  <si>
    <t xml:space="preserve">Medición del los indicadores del Turismo - Información  Turistica </t>
  </si>
  <si>
    <t xml:space="preserve">Mensualmente se monitorean indicadores como conectividad aérea nacional e internacional de cartagena de indias. De igual manera se monitorea la llegada de pasajeros nacionales e internacionales, así como de turistas extranjeros. Con la finalidad de orientar acciones de promoción el Sistema de Información Turistica de Cartagena identifica los mercados emisores más importantes para la ciudad así como los que viene presentando dinámicas de cremicimiento de importancia y evidencia impactos de dichas actividades de promoción en elementos como la ocupación hotelera. Además de lo anterior, se monitorean movimientos de pasajeros que llegan a la ciudad vía marítima (cruceros); así como visitantes que se desplazan hacia la zona insular de Cartagena. </t>
  </si>
  <si>
    <t>Mensualmente se monitorean indicadores como conectividad aérea nacional e internacional de cartagena de indias. De igual manera se monitorea la llegada de pasajeros nacionales e internacionales, así como de turistas extranjeros. Con la finalidad de orientar acciones de promoción el Sistema de Información Turistica de Cartagena identifica los mercados emisores más importantes para la ciudad así como los que viene presentando dinámicas de cremicimiento de importancia y evidencia impactos de dichas actividades de promoción en elementos como la ocupación hotelera. Además de lo anterior, se monitorean movimientos de pasajeros que llegan a la ciudad vía marítima (cruceros); así como visitantes que se desplazan hacia la zona insular de Cartagena. tión realizada con recurso de la CTCI en espera del convenio con la Alcaldía.</t>
  </si>
  <si>
    <r>
      <t xml:space="preserve"> - En el mes de septiembre de 2018 ingresaron a Cartagena de Indias un total de 183.117 pasajeros en</t>
    </r>
    <r>
      <rPr>
        <b/>
        <sz val="10"/>
        <rFont val="Arial"/>
        <family val="2"/>
      </rPr>
      <t xml:space="preserve"> vuelos nacionales</t>
    </r>
    <r>
      <rPr>
        <sz val="10"/>
        <rFont val="Arial"/>
        <family val="2"/>
      </rPr>
      <t>, equivalente a un aumento de 20% con relación a igual periodo de 2017.
Al observar el comportamiento del periodo acumulado de Enero a Septiembre entre 2017 y 2018, se presenta un aumento de 4,9%. 
 - En el mes de septiembre el ingreso de pasajeros en</t>
    </r>
    <r>
      <rPr>
        <b/>
        <sz val="10"/>
        <rFont val="Arial"/>
        <family val="2"/>
      </rPr>
      <t xml:space="preserve"> vuelos internacionales</t>
    </r>
    <r>
      <rPr>
        <sz val="10"/>
        <rFont val="Arial"/>
        <family val="2"/>
      </rPr>
      <t xml:space="preserve"> a Cartagena de Indias aumentó 8.649 pasajeros, equivalente a un 34,4% más con relación a igual mes de 2017, cuando se reportó la llegada de 33.791 pasajeros a la ciudad.
Al observar el comportamiento del periodo acumulado de Enero a Septiembre entre 2017 y 2018, se presenta un aumento de 40,4%, equivalente a 96.743 pasajeros internacionales más que en 2017, pasando de 239.324 a 336.067. 
 - Según el registro de ingreso entregado por Migración Colombia, el total de turistas extranjeros que llegaron a Colombia en agosto de 2018 fue de 366.858. De este total, 45.028 viajeros reportaron a Cartagena de Indias como su principal destino turístico, 17.9% más que en 2017, equivalente 6.852 más que en igual periodo de 2017, cuando llegaron a la ciudad 45. 028 turistas.2
Al observar el comportamiento del periodo acumulado de Enero a Agosto entre 2017 y 2018, se presenta un aumento de 26.4%, equivalente a 76.911 turistas más que en 2017.
 - La Terminal de Cruceros de la ciudad ha reportó durante la temporada 2018/2019 a septiembre, un total de 141 recaladas de cruceros y 23.780 pasajeros en transito. Estas cifras comparadas con  las de igual periodo de la temporada 2017/2016 demuestran resultados positivos en cuanto al posicionamiento de Cartagena de Indias como destino turístico internacional:
Un aumento de 77% equivalente a 10.356 pasajeros de cruceros en transito en lo corrido de la temporada.
</t>
    </r>
  </si>
  <si>
    <t>Apertura y consolidación de mercados emisores estratégicos o nivel nacional e internacional</t>
  </si>
  <si>
    <t xml:space="preserve">329.685 de pasajeros llegando por vía marítima </t>
  </si>
  <si>
    <t xml:space="preserve">Número de pasajeros llegando por vía marítima </t>
  </si>
  <si>
    <t>02-001-06-50-02-01-03-03</t>
  </si>
  <si>
    <t>Participación en Ferias Internacionales enfocadas en cruceros</t>
  </si>
  <si>
    <t>Participación en Seatrade Cruise Global del 5-8 de marzo en Fort Lauderdale donde se tuvo la oportunidad tener encuentros con aprox. 20 empresarios de esta industria, con el fin de ratificar nuestro mensaje a las líneas de cruceros de que esta industria es importante para la ciudad de Cartagena de Indias, y que estamos trabajando para mejorar nuestra competitividad como destino turístico para mejorar la experiencia de los visitantes que arriban a la ciudad por este medio.</t>
  </si>
  <si>
    <t>A la fechas las ferias en las que se han participado ha sido por getion de la CTCI sin embargo se tiene previsto continuar con la ejecución de actividades una vez se cuente con el convenio con la Alcaldía.</t>
  </si>
  <si>
    <t xml:space="preserve">Fortalecimiento del producto de cruceros Cartagena de Indias: Fidelización con tripulación, material promocional y benchmarking del servicio de guianza en puertos </t>
  </si>
  <si>
    <t>Actividad programada para desarrollar en el segundo semenstre del 2018</t>
  </si>
  <si>
    <t xml:space="preserve">Se realizó la produccion de material promocional, manillas, bolsos. Adcional se realizó acompañamiento en las recaladas inaugurales con intercambio de placas y acompañamiento en la ejecución de planes operativos de los guías de cruceros en la ciudad.
Se estableció una mesa de trabajo con los Guías de turismo, la empresa City Sighseeing, el puerto de Cartagena, el sector privado y la Alcaldia para buscar medidas que fortalezcan el servicio de guianza. </t>
  </si>
  <si>
    <t xml:space="preserve">272.674 pasajeros internacionales llegando por vía aérea </t>
  </si>
  <si>
    <t xml:space="preserve">Número de pasajeros internacionales llegando por vía aérea </t>
  </si>
  <si>
    <t xml:space="preserve">Participación en 7 ferias Internacionales </t>
  </si>
  <si>
    <t xml:space="preserve">1. FITUR: La feria de turismo más importante a nivel mundial realizada en Madrid, España del 17 al 21 de enero, donde se sostuvieron encuentros con aprox. 50 empresarios para presentar las novedades de Cartagena de Indias en materia turística y seguir afianzando la conectividad internacional directa. luego de una tendencia a la baja, el mercado español ha venido recuperando la participación en el mercado, por lo que es importante continuar con nuestras estrategias de promoción en este país que tradicionalmente es uno de los que más aporta al turismo internacional en Cartagena, y la feria FITUR se considera el espacio no solo para promocionar nuestro destino en este mercado, sino también a nivel mundial. 
2. ROUTES AMERICAS: El evento de conectividad más representativo de la región realizado del 13 al 15 de febrero en Quito, Ecuador y donde se tuvo la oportunidad de sostener encuentros con aprox. 30 empresarios entre profesionales de turismo y representantes de las más importantes aerolíneas y aeropuertos del mundo. Este evento reúne a los principales representantes y tomadores de decisión de la industria aérea a nivel internacional, principalmente aquellos interesados en hacer negocios en el continente, se consideró el espacio ideal para mostrar las ventajas de nuestro destino turístico a nuevas aerolíneas, y dar seguimiento a las oportunidades que se tienen. Importante continuar participando, teniendo en cuenta la meta que el Distrito de Cartagena de Indias ha establecido dentro del plan de desarrollo, de incrementar la conexión internacional directa con nuevas aerolíneas en mercados estratégicos. A cierre de 2017, 6 nuevas aerolíneas aterrizaron en la ciudad con igual número de conexiones directas internacionales.
3. ITB BERLIN: Principal feria de turismo de la región realizada del 7 al 11 de marzo en Berlín, Alemania. Durante el desarrollo de la misma, se tuvo encuentro con 20 empresarios europeos con el propósito de hacer un mejor lobby del destino no solo al mercado alemán sino a otros países como Italia, Francia, Suiza, Austria, Holanda entre otros; este último en aras de mantener la ruta directa de Cartagena de Indias a Ámsterdam con la aerolínea KLM. De igual manera, para conocer sobre si el exceso de turismo es un problema, especialmente para algunas de las ciudades más visitadas del mundo. 
</t>
  </si>
  <si>
    <t>A la fechas las ferias en las que se han participado ha sido por getion de la CTCI sin embargo se tiene previsto continuar con la ejecución de actividades una vez se cuente con el convenio con la Alcaldía.
Cabe mencionar que el numero de ferias en las cuales se va a participacpar pasó de 8 a 7 debido a una reducción en el presupuesto asignado a esta entidad.</t>
  </si>
  <si>
    <r>
      <rPr>
        <b/>
        <sz val="10"/>
        <rFont val="Arial"/>
        <family val="2"/>
      </rPr>
      <t>PARTICIPACION EN FIT ARGENTINA 2018:</t>
    </r>
    <r>
      <rPr>
        <sz val="10"/>
        <rFont val="Arial"/>
        <family val="2"/>
      </rPr>
      <t xml:space="preserve"> El evento contó con un espacio para Cartagena de Indias dentro del stand de país, dentro del cual se recibió a público masivo y profesional y se brindó información de la ciudad de acuerdo a sus intereses, permitiendo conocer más a fondo las necesidades del mercado y sus impresiones de la ciudad como destino turístico. Año tras año la Feria se destaca por su gran convocatoria y por brindar todas las opciones turísticas y oportunidades comerciales vinculadas al sector en un sólo lugar. La FIT es la reunión de negocios más esperada para el sector en Latinoamérica y, a lo largo de los años, se ha convertido en un punto de encuentro clave para promover nuevas oportunidades de negocios y promocionar la actividad turística de los distintos destinos. En representación de Cartagena de Indias se sostuvieron encuentros con aproximadamente 20 empresarios Argentinos interesados en conocer las novedades de la oferta turística del destino
</t>
    </r>
  </si>
  <si>
    <r>
      <rPr>
        <b/>
        <sz val="10"/>
        <rFont val="Arial"/>
        <family val="2"/>
      </rPr>
      <t>USTOA ANNUAL CONFERENCE &amp; MARKETPLACE 2018:</t>
    </r>
    <r>
      <rPr>
        <sz val="10"/>
        <rFont val="Arial"/>
        <family val="2"/>
      </rPr>
      <t xml:space="preserve"> Realizado del 27 al 30 de noviembre en Phoenix, Arizona. La participación de Cartagena de Indias se hace importante para tener contacto con las principales agencias de viajes y tour operadores del sector turístico en Estados Unidos, y crear alianzas con la Asociación de Tour Operadores de Estados Unidos (USTOA por sus siglas en ingles), para potencializar la promoción como destino turístico de Cartagena de Indias en el evento más importante de esta  asociación durante el 2018. Nuestra participación en este evento nos permitirá conocer más a fondo el mercado americano, así como también tener contacto y mostrar nuestro destino a una base de datos de aproximadamente 700 tour operadores afiliados a esta asociación, con sede en diferentes ciudades de Estados Unidos. Adicionalmente, la ciudad podrá realizar una presentación de destino a los agentes de viajes VIP, donde se tendrán activaciones para promocionar el país, en particular nuestro destino. Durante el desarrollo del evento se tuvo la oportunidad de sostener encuentros con 15 empresarios del mercado norteamericano. De acuerdo con la más reciente encuesta de USTOA, la Asociación de Operadores Turísticos de Estados Unidos, Colombia está hoy en el top 10 de los países que más quieren visitar los estadounidenses en 2019, pasando del puesto 28 al número 8. Es por ello que se hace necesario aprovechar este espacio para una promoción adecuada tanto del país como de la ciudad con el público asistente, mostrando una campaña y actividades innovadoras que permitan difundir el mensaje de ciudad turística en constante crecimiento y renovación de sus atractivos de manera que se genere un aumento en la llegada de visitantes y cumplir así con las metas establecidas. Siguiendo esta línea, Colombia ha recibido la invitación a participar en un evento denominado WORLD BAAZAR, escenario perfecto para visualizar las experiencias que ofrece el destino tanto para ellos como para sus clientes, teniendo en cuenta el crecimiento notorio que ha tenido el país y siendo Cartagena de Indias el destino más apetecido por este público.
</t>
    </r>
    <r>
      <rPr>
        <b/>
        <sz val="10"/>
        <rFont val="Arial"/>
        <family val="2"/>
      </rPr>
      <t>PARTICIPACION EN WORLD TRAVEL MARKET EN LONDRES</t>
    </r>
    <r>
      <rPr>
        <sz val="10"/>
        <rFont val="Arial"/>
        <family val="2"/>
      </rPr>
      <t>: World Travel Market London es el evento mundial líder de la industria de viajes para conocer a profesionales de la industria y realizar negocios. A través de sus redes industriales, un alcance global sin igual, WTM London crea oportunidades personales y de negocios, proporcionando a los clientes contactos de calidad, contenido y comunidades.   Durante el evento se tuvo la oportunidad de sostener encuentros uno a uno con 25 profesionales de la industria con la finalidad de potenciar destinos y productos, presentar novedades y estrategias, generar nuevas relaciones comerciales, consolidar redes en mercados internacionales y regionales y establecer o reafirmar relaciones con medios de comunicación especializados.</t>
    </r>
  </si>
  <si>
    <t>Realización de 3Workshops: Identificación de los mercados, gestionar aliados estrategicos internacionales e identificar estrategias de fidelización con las bases de datos</t>
  </si>
  <si>
    <t>1. WORKSHOP DE COLOMBIA EN MEXICO: Realizado del 7 al 8 de febrero en Ciudad de México donde se llevaron encuentros con más de 20 empresarios de toda la región para fortalecer los canales de promoción del destino. Se recomienda seguir participando en este tipo de actividades debido a la gran relevancia que ha tenido el mercado mexicano para Colombia, especialmente para Cartagena de Indias, donde los empresarios de ese país le apuestan a la experiencia de nuestro destino; toda vez que nos permite llegar a nuevo público objetivo.</t>
  </si>
  <si>
    <t>Se realiza un ajuste en la actividad ya que el presupuesto asignado tuvo una variacion que obligo a reducir el numero de work shops en los cuales se tenia previsto participar, pasando de 5 a 3.</t>
  </si>
  <si>
    <r>
      <rPr>
        <b/>
        <sz val="10"/>
        <rFont val="Arial"/>
        <family val="2"/>
      </rPr>
      <t>WKS DE COLOMBIA EN CONO SUR:</t>
    </r>
    <r>
      <rPr>
        <sz val="10"/>
        <rFont val="Arial"/>
        <family val="2"/>
      </rPr>
      <t xml:space="preserve"> Realizado del 6 al 10 de agosto de 2018 en Lima, Santiago y Buenos Aires. Este fue un espacio de conocimiento de los mercados y la plataforma para la búsqueda y generación de nuevas oportunidades de negocio, así como el mantenimiento y seguimiento de oportunidades existentes. Adicionalmente una oportunidad para la promoción de los productos y destinos identificados como potenciales en los mercados del segmento vacacional y de reuniones. En conjunto, se sostuvieron encuentros con aproximadamente 30 empresarios del sector.  
2.Participación en La Cita de las Américas: evento por invitación, con citas personalizadas que proveen oportunidades de networking para profesionales de la industria turística. Durante casi cuatro décadas, han trabajado para proporcionar a los líderes en la Industria de Viajes y Turismo, una base para el crecimiento consistente en un mercado que está en constante evolución. La Cita de las Américas fue creada en el 2013, luego de décadas de experiencia y con la visión de proveer una todavía mayor conexión y construir en base a las relaciones que tanto valoramos. En su edición 2018, se llevó a cabo en la ciudad de Fort Lauderdale. En el marco del evento, realizado del 4 al 6 de septiembre se sostuvieron encuentros con aproximadamente 40 empresarios del sector turístico de USA.
</t>
    </r>
  </si>
  <si>
    <r>
      <rPr>
        <b/>
        <sz val="10"/>
        <rFont val="Arial"/>
        <family val="2"/>
      </rPr>
      <t>WORKSHOP DE COLOMBIA EN ESTADOS UNIDOS</t>
    </r>
    <r>
      <rPr>
        <sz val="10"/>
        <rFont val="Arial"/>
        <family val="2"/>
      </rPr>
      <t xml:space="preserve">: ProColombia, con el apoyo del Fondo de Promoción Turística y el Ministerio de Comercio, Industria y Turismo, en su misión de posicionar a Colombia como destino de clase mundial se hizo presente en el Workshop de Colombia en Estados Unidos que se llevó a cabo el 23 de octubre de 2018 en la ciudad de Nueva York.   Durante el evento se sostuvieron encuentros con 30 profesionales de la industria de turismo de ese país, siendo un excelente espacio de conocimiento de los mercados y la plataforma para la búsqueda y generación de nuevas oportunidades de negocio, así como el mantenimiento y seguimiento de oportunidades existentes. Adicionalmente una oportunidad para la promoción de los productos y destinos identificados como potenciales en los mercados del segmento vacacional y de reuniones.
</t>
    </r>
    <r>
      <rPr>
        <b/>
        <sz val="10"/>
        <rFont val="Arial"/>
        <family val="2"/>
      </rPr>
      <t>WORKSHOP DE COLOMBIA EN BRASIL:</t>
    </r>
    <r>
      <rPr>
        <sz val="10"/>
        <rFont val="Arial"/>
        <family val="2"/>
      </rPr>
      <t xml:space="preserve"> ProColombia, con el apoyo del Fondo de Promoción Turística y el Ministerio de Comercio, Industria y Turismo, en su misión de posicionar a Colombia como destino de clase mundial extendió la invitación a la ciudad de Cartagena de Indias en el Workshop de Colombia en Brasil que se llevó a cabo del 24 al 25 de octubre de 2018 en la ciudad de Sao Paulo.
Durante el evento se sostuvieron encuentros con 20 profesionales de la industria de turismo de ese país, siendo un excelente espacio de conocimiento de los mercados y la plataforma para la búsqueda y generación de nuevas oportunidades de negocio, así como el mantenimiento y seguimiento de oportunidades existentes. Adicionalmente una oportunidad para la promoción de los productos y destinos identificados como potenciales en los mercados del segmento vacacional y de reuniones.
</t>
    </r>
  </si>
  <si>
    <t>Diseño y producción de material promocional.</t>
  </si>
  <si>
    <t>Se estima su materialización para el segundo semestre de 2018</t>
  </si>
  <si>
    <t>Se estima su materialización para el segundo semestre de 2018 una vez se cuente con el convenio con la Alcaldía.</t>
  </si>
  <si>
    <t xml:space="preserve">El material promocional de Cartagena de Indias se encuentra en la etapa de producción y se tiene prevista su entrega en el mes de Diciembre de 2018 </t>
  </si>
  <si>
    <t>Se cuenta con el material promocional de destino el cual incluye: Mapas de la ciudad, artesanias, lapiceros, marca maletas, morrales, manillas, termos, memorias, backing de ciudad, bolsas.</t>
  </si>
  <si>
    <t>Diseño e implementacion de Plan de Medios publicitarios en los mercados internacionales</t>
  </si>
  <si>
    <t xml:space="preserve">Se tiene contempleado para el segundo semestre de 2018 con medios especializados y de gran difusión de mercados como Estados Unidos, Latinoamérica y Europa </t>
  </si>
  <si>
    <t>Debido a una reducción en el presupuesto asignado a esta entidad,esta actividad se surpimió del Plan de Acción.</t>
  </si>
  <si>
    <t>Realización de 3 Fam Trips</t>
  </si>
  <si>
    <t xml:space="preserve">1. PROCOLOMBIA TRAVEL MART: Realizado del 17 al 21 de febrero en la ciudad de Cartagena de Indias donde participaron 11 compradores internacionales de Estados Unidos, Europa y Asia. La gran relevancia en esta actividad fue la participación de compradores de Corea del Sur quien han mostrado mucho interés en explorar oportunidades en nuestro país, incluyendo Cartagena de Indias en materia de turismo. </t>
  </si>
  <si>
    <t>Realizacion de dos Press Trip</t>
  </si>
  <si>
    <t>En el periodo de estudio no se han realizado Press Trips</t>
  </si>
  <si>
    <t xml:space="preserve">2.299.875 pasajeros nacionales llegando por vía aérea </t>
  </si>
  <si>
    <t xml:space="preserve">Número de pasajeros nacionales llegando por vía aérea </t>
  </si>
  <si>
    <t>Caravanas de Promocion a nivel Nacional</t>
  </si>
  <si>
    <t>Se tiene proyectado su realización para el segundo semestre de 2018</t>
  </si>
  <si>
    <r>
      <rPr>
        <b/>
        <sz val="10"/>
        <rFont val="Arial"/>
        <family val="2"/>
      </rPr>
      <t>WKS DE CARTAGENA DE INDIAS A NIVEL NACIONAL:</t>
    </r>
    <r>
      <rPr>
        <sz val="10"/>
        <rFont val="Arial"/>
        <family val="2"/>
      </rPr>
      <t xml:space="preserve"> Con el fin de mantener a Cartagena de Indias posicionada como el principal destino turístico de Colombia, se ha organizado la realización de unos workshops exclusivos de destino Cartagena de Indias, los cuales se llevarán a cabo del 02 al 05 de octubre en Medellín, Bucaramanga, Cali y Bogota D.C. respectivamente. El objetivo principal de esta misión es incentivar la recepción de turistas durante la temporada de vacaciones de final de año e inicio del próximo a nuestra ciudad, por medio de actividades dirigidas a público profesional en las ciudades objetivo, con la presencia de aproximadamente 100 agentes de viaje en cada uno de los destinos, así como aproximadamente 20 empresarios de Cartagena de Indias. La participación en estos workshops nos dará la oportunidad de tener contacto directo con el público profesional y mantener posicionado nuestro destino turístico. Se contó con una delegación de aproximadamente 20 empresarios de la ciudad, quienes presentaron ante público convocado las novedades de la oferta turística del destino.</t>
    </r>
  </si>
  <si>
    <t>Herramientas promocionales garantizadas para el posicionamiento del Destino</t>
  </si>
  <si>
    <t>Desde Corpoturismo y sus canales de difusion se muestra no solo el sector sino tambien a publico en general los avances en materia de gestion de nuestra entidad en aras de reforzar la importancia de la industria en nuestra ciudad y el pais.</t>
  </si>
  <si>
    <t>Participación en la vitrina turística más importante del país.</t>
  </si>
  <si>
    <r>
      <rPr>
        <b/>
        <sz val="10"/>
        <rFont val="Arial"/>
        <family val="2"/>
      </rPr>
      <t>GESTION.</t>
    </r>
    <r>
      <rPr>
        <sz val="10"/>
        <rFont val="Arial"/>
        <family val="2"/>
      </rPr>
      <t xml:space="preserve">
1. ANATO: La feria de turismo más importante y representativa del país, realizada del 21 al 23 de febrero en Bogotá D.C., donde Cartagena de Indias tuvo su espacio en un área de 113,5 metros cuadrados en el pabellón 4 de Corferias para presentar las novedades del destino en materia de turismo y con la participación de 60 expositores/empresarios de la ciudad. Se considera de gran relevancia nuestra participación debido a que la Vitrina Turística organizada por la “Asociación Colombiana de Agencias de Viajes y Turismo – ANATO”, es considerada la feria Internacional de turismo de Colombia y el evento comercial de este sector más importante que se celebra en el país, congregando empresarios y expositores nacionales e internacionales especializados en productos y servicios turísticos tales como: agencias de viajes, asociaciones gremiales, cajas de compensación, compañías aéreas, cruceros, ferias turísticas, fondos mixtos, hoteles, cadenas hoteleras, organismos nacionales e internacionales de turismo, entre otros; por lo cual se convierte en un espacio ideal para mostrar y comercializar nuestros atractivos turísticos, así como hacer negociaciones que conlleven a cerrar futuros negocios. El stand de Cartagena de Indias registró más de 1.200 visitas de este mismo público profesional quienes se acercaron a recibir información sobre el destino, sus novedades y todo lo referente a la oferta turística donde tuvieron la oportunidad de sostener encuentros uno a uno con los empresarios que participaron en el stand.
En el 2018, Cartagena de Indias mostró en el stand la riqueza en herencia cultural y tradiciones con lo que se busca generar estrategias de divulgación y fortalecimiento de la memoria histórica de la ciudad. Así mismo, lo mejor de su oferta turística disponible, incluso lo referente al producto gastronómico, con el fin de mantener posicionada a la ciudad como un destino multiexperiencial y en constante modernización, para los visitantes nacionales y extranjeros. Productos como: EL CORREDOR VERDE DE ARTE URBANO: donde se resalta el trabajo de artistas cartageneros, una espectacular galería al aire libre. EL TOUR DE CHAMPETA: tour inicia con una cena en el restaurante de la Cárcel de San Diego siguiendo recorrido por Getsemaní, donde se desarrollan actividades referentes a este baile típico. Es un tour para que el visitante aporte al destino que visita y adicional conozca sobre nuestras raíces africanas. RECORRIDO DE PLAZAS: circuito en las plazas de la ciudad donde se vivirá las diversas muestras musicales.
Paralelo a ello, estuvimos participando en la Macrorrueda de Negocios organizada por Procolombia. Este es el encuentro de negocios más importante del sector turístico en Colombia, al cual asisten compradores internacionales del segmento Vacacional y de reuniones de importantes mercados como Francia, Estados Unidos, España, Argentina, Alemania, Brasil, Chile, Canadá, El Caribe, Centroamérica, Ecuador, México, Japón, Perú, Reino Unido, Holanda, Bolivia, Italia y Venezuela, que sumarán un promedio de 450 empresarios internacionales.
</t>
    </r>
  </si>
  <si>
    <t>N/A</t>
  </si>
  <si>
    <t>Turismo responsable e incluyente</t>
  </si>
  <si>
    <t xml:space="preserve">Fortalecimiento de la campaña de pertenencia del turismo por parte de los cartageneros y su responsabilidad como anfitriones en el destino </t>
  </si>
  <si>
    <t>02-001-06-50-02-01-03-06</t>
  </si>
  <si>
    <t xml:space="preserve">Campañas ambientales en al Zona Insular </t>
  </si>
  <si>
    <t>en el marco de temporada turistica de semana santa, se realizaron campañas de uso responsable de los residuos solidos a turistas que see dirigian a zona insular deesde el muelle la bodeguita, con participacion de los consorcios de aseo aseourbano</t>
  </si>
  <si>
    <t>Desde la corporación turismo se viene trabajando con dos zonas insulares para fortalecer los productos turísticos, tales como punta arena, orika
En la Corporación turismo, hemos vinculado hacer parte de la estrategia a CARDIQUE, EPA, UNIDAD DE SERVICIOS PUBLICOS, FUNDACION BAHIA, EL CONSORCIO DE ASEO
Realizamos en el mes de agosto una jornada de Colombia limpia en la zona tierra bomba y punta arena, la cual busca sensibilizar a la comunidad en el compromiso con el medio ambiente. Para el mes de noviembre se espera realizar otras campañas en la misma zona, involucrando el manejo de residuos solidos.</t>
  </si>
  <si>
    <t xml:space="preserve">•  En el mes de noviembre se realizó con el apoyo de la comunidad, Fundación Bahia, Aseo Urbano de la Costa, Fundación Universitaria Tecnológico Comfenalco, voluntarios Sena y prestadores de servicios turísticos de la zona, una jornada de limpieza en la zona de Punta Arena.   
• 30 personas residentes de tierra bomba que tienen el perfil laboral de pilotos de lancha con el apoyo de secretaria de participación, participaron en un taller de cultura ciudadana. También recibieron formación en  OMI 1.19 Técnicas de súper vivencia en el mar durante tres meses por parte de los aliados DIMAR y entre MAR.  
• Se hizo el acompañamiento de la inscripción virtual del Registro Nacional de Turismo de 3 Eco Hoteles pertenecientes a la Alianza Orika. </t>
  </si>
  <si>
    <t>Campaña de Cartagena Mia, en medios de Comunicación, trabajo en conjunto con los colegios amigos del turismo, prestadores de servicios turisticos y atractivos de la ciudad</t>
  </si>
  <si>
    <t>Esta programada para realizarse en el segundo sementre de 2018</t>
  </si>
  <si>
    <t xml:space="preserve">El programa Cartagena Mía está programado para  reactivarlo en el mes de octubre el cual busca enfocarse en estos componentes:
1. Material promocional para las activaciones
2. Activaciones en centros comerciales del programa
3. Campañas en medios de comunicación 
4. Vinculación a prestadores de servicio turísticos al programa
5. Activaciones vinculando al cartagenero a disfrutar los sitios turísticos de la ciudad 
6. Vinculación Colegios amigos del turismo
</t>
  </si>
  <si>
    <t xml:space="preserve">26 prestadores de servicios turísticos se vincularon a la estrategia Cartagena Mia, brindando descuentos para que los Cartageneros puedan disfrutar de sus productos.                  
• Se diseño piezas publicitarias de prestadores de servicio turístico para que los Cartageneros conocieran los productos que se estaban ofertando a traves de este programa.                  
• Actividad de incentivos dirigida a los estudiantes que obtuvieron los mejores promedios académicos durante el año 2018. Se premio a (6) estudiantes. 
•  80 niños y jóvenes de la Fundación Julio Mario Santo domingo y Patrimonitos de la Policia de Turismo, vivieron una experiencia única con la naturaleza visitando el parque temático Vivarium.
- 200 niños de Punta arena disfrutaron un dia de recreación que consistia en una actividad de cine en playa.
- 120 niños de la boquilla, Fundacion pescadores artesanales y la Fundacion Renacer vieron los alumbrados navideños y visitaron los sitios turisticos de la ciudad. 
- Se realizó novena con 150 niños victimos de explotacion sexual y niños en estado de vulnerabilidad de la Fundacion Renacer.
</t>
  </si>
  <si>
    <t>Fortalecimiento de la estrategia Muralla Soy Yo que Busca fortalecer los entornos protectores de los NNA</t>
  </si>
  <si>
    <t>realizacion del comité multisectorialcon la fiscalia, autoridades y sector privado.. Con el fin de fortalecer la estrategia en la ciudad, ademas de generar compromiso con las acutoridades involugradas en la investigacion y judicializacion del delito.</t>
  </si>
  <si>
    <t>Se tiene previsto la ejecución de actividades una vez se cuente con el convenio con la Alcaldía.</t>
  </si>
  <si>
    <t xml:space="preserve">En el mes de agosto, se conmemoro el dia de la trata de personas, los cuales en conjunto con la fiscalía general de la nación se participó en el evento con un stand del sector turísticos “la Muralla soy yo”
El 23 de septiembre se conmemoro el dia mundial contra la explotación comercial de niños niña y adolescente, los cuales se realizaron en conjunto con el comité consultivo sobre la escnna, el sector turístico, policía y la fundación renacer. 
Adicional se establecio un plan para fortalecer la estrategia de la muralla soy yo con la articulación con la fundación renacer, los cuales tiene contemplado:
Material de muralla soy yo
Capacitación a periodistas
Plan de formación a prestadores de servicios complementarios. </t>
  </si>
  <si>
    <t>• 10 nuevas empresas turisticas certificadas en The Code.  
• Elaboración del plan de comunicaciones de la estrategia La Muralla Soy Yo por medio del cual se realizó un plan de medios, en canales de comunicación estratégicos, que permitió hacer visible el compromiso que la ciudad tiene para prevenir y proteger a la niñez y la adolescencia, frente a la explotación sexual.  
• Se Realizó el seminario para periodistas, por medio del cual se capacitaron 20 periodistas con el fin de contribuir a la construcción de entornos protectores para los niños, niñas y adolescentes frente a la ESCNNA, evitando la re victimización, la naturalización del delito, o que se eximan de responsabilidad a los agresores y se reafirmen imaginarios. 
• Se inició el programa de entorno protector del Aeropuerto el cual tiene una duracion de dos años, y va dirigido a personal de aerolineas, personal de SACSA, equipajeros, taxistas y personal comercial.</t>
  </si>
  <si>
    <t>Cartagena más conectada</t>
  </si>
  <si>
    <t xml:space="preserve">1 Nueva ruta conectando directamente a Cartagena de Indias con el mundo </t>
  </si>
  <si>
    <t xml:space="preserve">Nuevas rutas conectando directamente a Cartagena de Indias con el mundo </t>
  </si>
  <si>
    <t>02-001-06-50-02-01-03-07</t>
  </si>
  <si>
    <t>Desarrollo de planes de sostenimiento de aerolíneas y rutas actuales internacionales</t>
  </si>
  <si>
    <t xml:space="preserve">Para el segundo trimestre de 2018 se tiene contemplado realizar workshops en Amsterdam y Frankfurt en fortalecimiento de la ruta Cartagena de Indias-Amsterdam de la aerolínea KLM con empresarios europeos. Así mismo la caravana promocional con la aerolínea Spirit, por los 10 años de operaciones en la ruta Fort Lauderdale-Cartagena de Indias sosteniendo encuentros con público profesional en Fort Lauderdale, Atlanta y Baltimore. </t>
  </si>
  <si>
    <r>
      <rPr>
        <b/>
        <sz val="10"/>
        <rFont val="Arial"/>
        <family val="2"/>
      </rPr>
      <t>1. ROAD SHOW CON SPIRIT AIRLINES:</t>
    </r>
    <r>
      <rPr>
        <sz val="10"/>
        <rFont val="Arial"/>
        <family val="2"/>
      </rPr>
      <t xml:space="preserve"> Se realizó una misión comercial el 20 de septiembre en la ciudad de Orlando, en alianza con la aerolínea Spirit Airlines, cuyo fin es incentivar la recepción de turistas provenientes de Estados Unidos a nuestra ciudad para que vivan la experiencia “Cartagena de Indias” teniendo en cuenta que esta región se encuentran dentro de los principales destinos emisivos del país. Lo anterior en aras de promocionar la nueva ruta de esta aerolínea a partir del 08 de noviembre de 2018. En el marco del evento tuvimos una participación de aproximadamente 90 personas de público profesional de USA.                                                                                                                                       </t>
    </r>
    <r>
      <rPr>
        <b/>
        <sz val="10"/>
        <rFont val="Arial"/>
        <family val="2"/>
      </rPr>
      <t>2. PARTICIPACION EN DELTA VACATIONS UNIVERSITY:</t>
    </r>
    <r>
      <rPr>
        <sz val="10"/>
        <rFont val="Arial"/>
        <family val="2"/>
      </rPr>
      <t xml:space="preserve"> Delta Vacations, el proveedor oficial de vacaciones de Delta Airlines (aerolínea que opera la ruta Atlanta-Cartagena), ofrece a los viajeros una cómoda y ventajosa selección de paquetes vacacionales creados a medida que agrupan vuelos a bordo de Delta y sus socios estratégicos, Air France. KLM, AlItalia, Aeroméxico y Virgin Atlantic - con estancias en más de 4.000 hoteles y resorts en más de 280 de los mejores destinos de ocio del mundo. La empresa también ofrece coches de alquiler y cientos de actividades emocionantes, excursiones y excursiones que se pueden agregar a los paquetes de vacaciones. Delta Vacations ha ganado numerosos premios de la industria incluyendo los premios Travel Weekly Readers Choice, Travel Weekly Magellan Awards y Travvy Awards. Delta Vacations University es uno de los eventos educativos más largos y respetados en el país para agentes de viajes. Ofrece a los agentes de viajes de Estados Unidos y Canadá una amplia oferta de destinos, especialidades y clases de desarrollo empresarial impartidas por expertos en destinos y productos. Este año, se llevó a cabo del 22 al 23 de septiembre en Minneapolis en el Minneapolis Convention Center. Se espera que más de 2.000 agentes de viajes asistan. Los asistentes pueden elegir entre más de 60 clases que abarcan temas que van desde técnicas de ventas y marketing y otras clases especializadas como bodas de destino y productos de lujo, hasta actualizaciones completas de hoteles, destinos y productos populares. La feria de Delta Vacations University cuenta con más de 200 representantes de hoteles, destinos, aerolíneas y productos expuestos en Asia, el Caribe, Europa, Florida, Hawái, México, Nevada y más. Esta es la oportunidad perfecta para que los agentes de viajes y proveedores se reúnan cara a cara. Por tal motivo, se hace necesaria la participación de Corpoturismo ya que nos permitirá conocer más a fondo el mercado americano, así como también tener contacto y mostrar nuestro destino.
</t>
    </r>
  </si>
  <si>
    <t xml:space="preserve">. 
</t>
  </si>
  <si>
    <t>Ejecución planes promoción con aerolíneas para la consecución de nuevas rutas y aerolíneas</t>
  </si>
  <si>
    <t>Se tiene contemplado realizar misión comercial con aerolíneas en Estados Unidos donde se sostendrán encuentros con representantes de aerolíneas como United Airlines y Southwest para la consecución de nuevas rutas que conecten directamente con Cartagena de Indias y aumentan la emisión de turistas al destino.</t>
  </si>
  <si>
    <r>
      <rPr>
        <b/>
        <sz val="10"/>
        <rFont val="Arial"/>
        <family val="2"/>
      </rPr>
      <t>MISION COMERCIAL CON AEROLINEAS EN USA: D</t>
    </r>
    <r>
      <rPr>
        <sz val="10"/>
        <rFont val="Arial"/>
        <family val="2"/>
      </rPr>
      <t>el 26 al 30 de agosto de 2018 se realizó un misión comercial a Estados Unidos, en compañía de nuestros aliados estratégicos como SACSA, Procolombia y COTELCO para sostener citas uno a uno con los representantes de Jetblue, United Airlines, American Airlines y Delta Airlines con el fin de mostrar a los ejecutivos las ventajas de elegir a Cartagena de Indias como destino. La participación de la Corporación Turismo Cartagena de Indias en esta misión se hace importante como una de las entidades líderes en la atracción de nuevas aerolíneas, con el fin realizar las actividades de lobby con las mismas y así dar seguimiento a oportunidades generadas por nuestra participación en versiones anteriores de ferias especializadas en conectividad, así como también, para sostener reuniones dando a conocer a las principales líneas aéreas de este mercado interesadas en conocer Cartagena de Indias, el trabajo conjunto que viene adelantando la ciudad en términos de atracción de mayor conectividad directa internacional por la alineación de fuertes entidades del sector.</t>
    </r>
  </si>
  <si>
    <r>
      <rPr>
        <b/>
        <sz val="10"/>
        <rFont val="Arial"/>
        <family val="2"/>
      </rPr>
      <t xml:space="preserve">PLAN PROMOCIONAL DE CARTAGENA DE INDIAS EN EL AEROPUERTO DE MUNICH - FRANZ JOSEF STRAUSS: </t>
    </r>
    <r>
      <rPr>
        <sz val="10"/>
        <rFont val="Arial"/>
        <family val="2"/>
      </rPr>
      <t xml:space="preserve">El Aeropuerto de Múnich Frank Josef Strauss es uno de los aeropuertos preferidos por los turistas, por sus facilidades, sus conexiones y servicios, por lo que varios años ha sido escogido como el mejor de Europa. En 2017 el aeropuerto tuvo un tráfico de 44.594.516 de pasajeros, lo que lo convierte en el segundo aeropuerto con más tráfico de Alemania y el noveno de Europa. La terminal 1 acoge a 68 aerolíneas internacionales. Posee 60 mostradores de facturación, 19 puertas de embarque con pasarela y 14 sin ellas. La Terminal fue abierta a la vez que el aeropuerto el 17 de mayo de 1992, y es capaz de soportar un tráfico de pasajeros de 20 millones al año. En 2007 la terminal fue renovada, aumentando el espacio disponible para tiendas, comercios y otros servicios. La Terminal 2 acoge a 26 aerolíneas y tiene dos vestíbulos G y H. Tiene 75 posiciones de estacionamiento de aeronaves, con 24 pasarelas de acceso directo (4 para aviones regionales) y 47 puertas de embarque. Fue abierta al tráfico el 29 de junio de 2003 y es capaz de mantener un tráfico de 25 millones de pasajeros al año. Con la nueva terminal, la importancia de Múnich como aeropuerto de conexión se ha incrementado.
No obstante, con el fin de incrementar la visibilidad de Cartagena de Indias en mercados internacionales, y que lo anterior se vea representado en mayor llegada de pasajeros internacionales a la ciudad que respalden la llegada de nuevas aerolíneas, Corpoturismo ha decidido establecer un plan de mercadeo para incentivar el trafico turístico entre Europa y Cartagena de Indias utilizando los medios de comunicación disponibles por parte del Aeropuerto de Múnich, y lograr que los viajeros incluyan a la ciudad en sus próximas vacaciones; adicional a ello, desde el 17 de noviembre Avianca opera la ruta Münich-Bogotá con 4 frecuencias semanales, y luego conectando con otras ciudades del país particularmente Cartagena de Indias  lo que facilitará la llegada de más viajeros a nuestro destino para conocer las experiencias que allí se ofrecen
</t>
    </r>
  </si>
  <si>
    <t>NOTAS ACLARATORIAS</t>
  </si>
  <si>
    <t>"LINEA BASE A 2017 (ACUMULADO 2016+2017)" Se lograron 6 nuevas rutas en 2017</t>
  </si>
  <si>
    <t>"(8B) META PRODUCTO EJECUTADA A MARZO DE 2018" DATOS A FEBRERO DE 2018 AÚN NO SE CUENTA CON LOS CONSOLIDADOS DEL MES DE MARZO EN PASAJEROS NACIONALES E INTERNACIONALES.</t>
  </si>
  <si>
    <t>" (D) MONTO EJECUTADO" POR EL CONTEXTO POLÍTICO EN QUE ESTAMOS EN LEY DE GARANTÍAS, NO SE HA SUSCRITO A LA FECHA CONVENIO CON LA ALCALDÍA MAYOR PARA LA EJECUCIÓN DEL PROGRAMA DE TURISMO. NO OBSTANTE, SE HAN EJECUTADO ALGUNOS RECURSOS DIRECTAMENTE DESDE LA UNIDAD EJECUTORA DE ÉSTE PROGRAMA 'SECRETARÍA GENERAL'</t>
  </si>
  <si>
    <t>Nueva Y Variada Oferta Turistica</t>
  </si>
  <si>
    <t>Cartagena Destino Turistico Sostenible Y De Calidad</t>
  </si>
  <si>
    <t>No. de pasajeros llegados por via maritima</t>
  </si>
  <si>
    <t>No. de pasajeros internacionales llegados por via aérea</t>
  </si>
  <si>
    <t>No. de pasajeros Nacionales llegados por via aérea</t>
  </si>
  <si>
    <t>Enero</t>
  </si>
  <si>
    <t>Febrero</t>
  </si>
  <si>
    <t>Marzo</t>
  </si>
  <si>
    <t>Abril</t>
  </si>
  <si>
    <t>Mayo</t>
  </si>
  <si>
    <t>Junio</t>
  </si>
  <si>
    <t>julio</t>
  </si>
  <si>
    <t>Agosto</t>
  </si>
  <si>
    <t>Septiembre</t>
  </si>
  <si>
    <t>Octubre</t>
  </si>
  <si>
    <t>Noviembre</t>
  </si>
  <si>
    <t>Diciembre</t>
  </si>
  <si>
    <t>META PRODUCTO ACUMULADA DICIEMBRE DE 2018</t>
  </si>
  <si>
    <t>EVALUACION METAS PROYECTOS SEGÚN PLANEACION</t>
  </si>
  <si>
    <t>EVALUACION METAS PROYECTOS POR PROGRAMAS</t>
  </si>
  <si>
    <t>RUBRO</t>
  </si>
  <si>
    <t>CODIGO</t>
  </si>
  <si>
    <t xml:space="preserve">CODIGO PRESUPUESTAL </t>
  </si>
  <si>
    <t xml:space="preserve">NUEVA Y VARIADA OFERTA TURiSTICA - CORPORACION DE TURISMO </t>
  </si>
  <si>
    <t>ICLD</t>
  </si>
  <si>
    <t>CARTAGENA DESTINO TURiSTICO SOSTENIBLE Y DE CALIDAD - CORPORACION DE TURISMO -</t>
  </si>
  <si>
    <t>APERTURA Y CONSOLIDACION DE MERCADOS EMISORES ESTRATeGICOS A NIVEL NACIONAL E INTERNACIONAL - CORPORACION DE TURISMO -</t>
  </si>
  <si>
    <t>TURISMO RESPONSABLE E INCLUYENTE - CORPORACION DE TURISMO</t>
  </si>
  <si>
    <t>CARTAGENA MaS CONECTADA - CORPORACION DE TURISMO</t>
  </si>
  <si>
    <t>02-001-06-50-02-01-03-04</t>
  </si>
  <si>
    <t>APOYO A FESTIVALES (FESTIVAL DE MUSICA CLASICA, HAY FESTIVAL,FESTIVAL DE CINE)</t>
  </si>
  <si>
    <t>02-001-06-50-02-01-03-05</t>
  </si>
  <si>
    <t>MUSEO HISTORICO DE CARTAGENA DE INDIAS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</si>
</sst>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_(* \(#,##0\);_(* &quot;-&quot;_);_(@_)"/>
    <numFmt numFmtId="165" formatCode="_-&quot;$&quot;\ * #,##0_-;\-&quot;$&quot;\ * #,##0_-;_-&quot;$&quot;\ * &quot;-&quot;_-;_-@_-"/>
    <numFmt numFmtId="166" formatCode="_-&quot;$&quot;\ * #,##0.00_-;\-&quot;$&quot;\ * #,##0.00_-;_-&quot;$&quot;\ * &quot;-&quot;??_-;_-@_-"/>
    <numFmt numFmtId="167" formatCode="_(&quot;$&quot;\ * #,##0_);_(&quot;$&quot;\ * \(#,##0\);_(&quot;$&quot;\ * &quot;-&quot;??_);_(@_)"/>
    <numFmt numFmtId="168" formatCode="_(* #,##0_);_(* \(#,##0\);_(* &quot;-&quot;??_);_(@_)"/>
  </numFmts>
  <fonts count="13" x14ac:knownFonts="1">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sz val="10"/>
      <color theme="1"/>
      <name val="Arial"/>
      <family val="2"/>
    </font>
    <font>
      <b/>
      <sz val="10"/>
      <name val="Arial"/>
      <family val="2"/>
    </font>
    <font>
      <b/>
      <sz val="11"/>
      <name val="Arial"/>
      <family val="2"/>
    </font>
    <font>
      <sz val="10"/>
      <name val="Arial"/>
      <family val="2"/>
    </font>
    <font>
      <sz val="10"/>
      <color indexed="8"/>
      <name val="MS Sans Serif"/>
      <charset val="1"/>
    </font>
    <font>
      <b/>
      <sz val="14"/>
      <color theme="1"/>
      <name val="Calibri"/>
      <family val="2"/>
      <scheme val="minor"/>
    </font>
    <font>
      <b/>
      <sz val="10"/>
      <color rgb="FF222222"/>
      <name val="Arial"/>
      <family val="2"/>
    </font>
    <font>
      <sz val="10"/>
      <color rgb="FF222222"/>
      <name val="Arial"/>
      <family val="2"/>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1" fillId="0" borderId="0"/>
    <xf numFmtId="164" fontId="1" fillId="0" borderId="0" applyFont="0" applyFill="0" applyBorder="0" applyAlignment="0" applyProtection="0"/>
  </cellStyleXfs>
  <cellXfs count="84">
    <xf numFmtId="0" fontId="0" fillId="0" borderId="0" xfId="0"/>
    <xf numFmtId="0" fontId="6" fillId="0" borderId="1" xfId="0" applyFont="1" applyFill="1" applyBorder="1"/>
    <xf numFmtId="0" fontId="5" fillId="0" borderId="1" xfId="0" applyFont="1" applyFill="1" applyBorder="1" applyAlignment="1">
      <alignment horizontal="center" vertical="top" wrapText="1"/>
    </xf>
    <xf numFmtId="0" fontId="7" fillId="0" borderId="1" xfId="0" applyFont="1" applyFill="1" applyBorder="1" applyAlignment="1">
      <alignment horizontal="justify" vertical="center" wrapText="1"/>
    </xf>
    <xf numFmtId="3" fontId="7" fillId="0" borderId="1" xfId="5" applyNumberFormat="1" applyFont="1" applyFill="1" applyBorder="1" applyAlignment="1">
      <alignment horizontal="justify" vertical="center" wrapText="1"/>
    </xf>
    <xf numFmtId="3" fontId="7" fillId="0" borderId="1" xfId="5" applyNumberFormat="1" applyFont="1" applyBorder="1" applyAlignment="1">
      <alignment horizontal="justify" vertical="center" wrapText="1"/>
    </xf>
    <xf numFmtId="0" fontId="7" fillId="0" borderId="1" xfId="0" applyFont="1" applyFill="1" applyBorder="1" applyAlignment="1">
      <alignment horizontal="center" vertical="top" wrapText="1"/>
    </xf>
    <xf numFmtId="0" fontId="7" fillId="0" borderId="1" xfId="6" applyFont="1" applyFill="1" applyBorder="1" applyAlignment="1">
      <alignment horizontal="justify" vertical="center" wrapText="1"/>
    </xf>
    <xf numFmtId="0" fontId="7" fillId="0" borderId="1" xfId="7"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5" applyNumberFormat="1" applyFont="1" applyFill="1" applyBorder="1" applyAlignment="1" applyProtection="1">
      <alignment horizontal="justify" vertical="center" wrapText="1"/>
    </xf>
    <xf numFmtId="0" fontId="7" fillId="0" borderId="1" xfId="0" applyFont="1" applyFill="1" applyBorder="1" applyAlignment="1">
      <alignment vertical="top" wrapText="1"/>
    </xf>
    <xf numFmtId="0" fontId="7" fillId="3" borderId="1" xfId="0" applyFont="1" applyFill="1" applyBorder="1" applyAlignment="1">
      <alignment horizontal="justify" vertical="center" wrapText="1"/>
    </xf>
    <xf numFmtId="3" fontId="7" fillId="0" borderId="1" xfId="0" applyNumberFormat="1" applyFont="1" applyFill="1" applyBorder="1" applyAlignment="1">
      <alignment horizontal="justify" vertical="center" wrapText="1"/>
    </xf>
    <xf numFmtId="3" fontId="4" fillId="0" borderId="1" xfId="0" applyNumberFormat="1" applyFont="1" applyFill="1" applyBorder="1" applyAlignment="1">
      <alignment horizontal="justify" vertical="center" wrapText="1"/>
    </xf>
    <xf numFmtId="0" fontId="10" fillId="0" borderId="0" xfId="0" applyFont="1"/>
    <xf numFmtId="0" fontId="10" fillId="0" borderId="1" xfId="0" applyFont="1" applyBorder="1" applyAlignment="1">
      <alignment horizontal="center" vertical="center" wrapText="1"/>
    </xf>
    <xf numFmtId="0" fontId="10" fillId="0" borderId="1" xfId="0" applyFont="1" applyBorder="1"/>
    <xf numFmtId="3" fontId="11" fillId="0" borderId="1" xfId="8" applyNumberFormat="1" applyFont="1" applyBorder="1" applyAlignment="1">
      <alignment horizontal="center" vertical="center"/>
    </xf>
    <xf numFmtId="0" fontId="10" fillId="0" borderId="1" xfId="0" applyFont="1" applyFill="1" applyBorder="1"/>
    <xf numFmtId="3" fontId="0" fillId="0" borderId="0" xfId="0" applyNumberFormat="1" applyAlignment="1">
      <alignment horizontal="center" vertical="center"/>
    </xf>
    <xf numFmtId="0" fontId="0" fillId="0" borderId="0" xfId="0" applyAlignment="1">
      <alignment horizont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vertical="center" wrapText="1"/>
    </xf>
    <xf numFmtId="167" fontId="7"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0" fontId="7" fillId="0" borderId="1" xfId="4" applyNumberFormat="1" applyFont="1" applyFill="1" applyBorder="1" applyAlignment="1">
      <alignment horizontal="center" vertical="top" wrapText="1"/>
    </xf>
    <xf numFmtId="4" fontId="7" fillId="0" borderId="1" xfId="0" applyNumberFormat="1" applyFont="1" applyFill="1" applyBorder="1" applyAlignment="1">
      <alignment vertical="top" wrapText="1"/>
    </xf>
    <xf numFmtId="10" fontId="7" fillId="0" borderId="1" xfId="4" applyNumberFormat="1" applyFont="1" applyFill="1" applyBorder="1" applyAlignment="1">
      <alignment vertical="top" wrapText="1"/>
    </xf>
    <xf numFmtId="0" fontId="8" fillId="0" borderId="1" xfId="0" applyFont="1" applyBorder="1" applyAlignment="1">
      <alignment vertical="top" wrapText="1"/>
    </xf>
    <xf numFmtId="166" fontId="7" fillId="0" borderId="1" xfId="2" applyFont="1" applyFill="1" applyBorder="1" applyAlignment="1">
      <alignment vertical="top" wrapText="1"/>
    </xf>
    <xf numFmtId="0" fontId="0" fillId="0" borderId="1" xfId="0" applyBorder="1"/>
    <xf numFmtId="0" fontId="2" fillId="0" borderId="1" xfId="0" applyFont="1" applyBorder="1"/>
    <xf numFmtId="0" fontId="0" fillId="0" borderId="1" xfId="0" applyBorder="1" applyAlignment="1">
      <alignment vertical="top"/>
    </xf>
    <xf numFmtId="0" fontId="0" fillId="0" borderId="1" xfId="0" applyFill="1" applyBorder="1" applyAlignment="1">
      <alignment vertical="top"/>
    </xf>
    <xf numFmtId="0" fontId="0" fillId="0" borderId="1" xfId="0" applyFill="1" applyBorder="1"/>
    <xf numFmtId="0" fontId="3" fillId="0" borderId="1" xfId="0" applyFont="1" applyFill="1" applyBorder="1"/>
    <xf numFmtId="0" fontId="4" fillId="0" borderId="1" xfId="0" applyFont="1" applyFill="1" applyBorder="1"/>
    <xf numFmtId="0" fontId="5" fillId="0" borderId="1" xfId="0" applyFont="1" applyFill="1" applyBorder="1" applyAlignment="1">
      <alignment horizontal="center" vertical="top"/>
    </xf>
    <xf numFmtId="0" fontId="5" fillId="0" borderId="1" xfId="0" applyFont="1" applyFill="1" applyBorder="1" applyAlignment="1">
      <alignment horizontal="center" vertical="center"/>
    </xf>
    <xf numFmtId="0" fontId="0" fillId="0" borderId="1" xfId="0" applyBorder="1" applyAlignment="1">
      <alignment vertical="center"/>
    </xf>
    <xf numFmtId="3" fontId="7" fillId="0" borderId="1" xfId="5" applyNumberFormat="1" applyFont="1" applyBorder="1" applyAlignment="1">
      <alignment horizontal="center" vertical="center" wrapText="1"/>
    </xf>
    <xf numFmtId="0" fontId="7" fillId="2" borderId="1" xfId="0" applyFont="1" applyFill="1" applyBorder="1" applyAlignment="1">
      <alignment vertical="center" wrapText="1"/>
    </xf>
    <xf numFmtId="167" fontId="7" fillId="0" borderId="1" xfId="2" applyNumberFormat="1" applyFont="1" applyFill="1" applyBorder="1" applyAlignment="1">
      <alignment vertical="center" wrapText="1"/>
    </xf>
    <xf numFmtId="3" fontId="7" fillId="0" borderId="1" xfId="5" applyNumberFormat="1" applyFont="1" applyFill="1" applyBorder="1" applyAlignment="1">
      <alignment vertical="center" wrapText="1"/>
    </xf>
    <xf numFmtId="3" fontId="7" fillId="0" borderId="1" xfId="5"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10" fontId="12" fillId="0" borderId="1" xfId="0" applyNumberFormat="1" applyFont="1" applyBorder="1" applyAlignment="1">
      <alignment vertical="top"/>
    </xf>
    <xf numFmtId="165" fontId="0" fillId="0" borderId="1" xfId="3" applyFont="1" applyFill="1" applyBorder="1" applyAlignment="1">
      <alignment vertical="top"/>
    </xf>
    <xf numFmtId="3" fontId="0" fillId="0" borderId="1" xfId="0" applyNumberFormat="1" applyFill="1" applyBorder="1" applyAlignment="1">
      <alignment vertical="top"/>
    </xf>
    <xf numFmtId="10" fontId="9" fillId="0" borderId="1" xfId="0" applyNumberFormat="1" applyFont="1" applyFill="1" applyBorder="1"/>
    <xf numFmtId="0" fontId="5" fillId="0" borderId="1" xfId="0" applyFont="1" applyFill="1" applyBorder="1" applyAlignment="1">
      <alignment vertical="top" wrapText="1"/>
    </xf>
    <xf numFmtId="0" fontId="8" fillId="0" borderId="1" xfId="0" applyFont="1" applyBorder="1" applyAlignment="1">
      <alignment vertical="top"/>
    </xf>
    <xf numFmtId="3" fontId="8" fillId="0" borderId="1" xfId="0" applyNumberFormat="1" applyFont="1" applyBorder="1" applyAlignment="1">
      <alignment vertical="top"/>
    </xf>
    <xf numFmtId="3" fontId="7" fillId="0" borderId="1" xfId="5" applyNumberFormat="1" applyFont="1" applyFill="1" applyBorder="1" applyAlignment="1">
      <alignment horizontal="center" vertical="top" wrapText="1"/>
    </xf>
    <xf numFmtId="10" fontId="7" fillId="0" borderId="1" xfId="4" applyNumberFormat="1" applyFont="1" applyFill="1" applyBorder="1" applyAlignment="1">
      <alignment wrapText="1"/>
    </xf>
    <xf numFmtId="10" fontId="7" fillId="0" borderId="1" xfId="4" applyNumberFormat="1" applyFont="1" applyFill="1" applyBorder="1" applyAlignment="1">
      <alignment horizontal="left" vertical="top" wrapText="1"/>
    </xf>
    <xf numFmtId="3" fontId="8" fillId="0" borderId="1" xfId="0" applyNumberFormat="1" applyFont="1" applyBorder="1" applyAlignment="1">
      <alignment horizontal="center" vertical="top"/>
    </xf>
    <xf numFmtId="0" fontId="7" fillId="0" borderId="1" xfId="0" applyFont="1" applyBorder="1" applyAlignment="1">
      <alignment horizontal="center" vertical="center" wrapText="1"/>
    </xf>
    <xf numFmtId="0" fontId="7" fillId="0" borderId="1" xfId="0" applyFont="1" applyFill="1" applyBorder="1" applyAlignment="1">
      <alignment horizontal="center" vertical="top" wrapText="1"/>
    </xf>
    <xf numFmtId="3" fontId="7" fillId="0" borderId="1" xfId="5" applyNumberFormat="1" applyFont="1" applyBorder="1" applyAlignment="1">
      <alignment horizontal="center" vertical="center" wrapText="1"/>
    </xf>
    <xf numFmtId="9" fontId="7" fillId="0" borderId="1" xfId="4"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7" fillId="0" borderId="1" xfId="4" applyFont="1" applyBorder="1" applyAlignment="1">
      <alignment horizontal="center" vertical="center" wrapText="1"/>
    </xf>
    <xf numFmtId="3" fontId="7" fillId="0" borderId="1" xfId="5" applyNumberFormat="1" applyFont="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textRotation="90" wrapText="1"/>
    </xf>
    <xf numFmtId="0" fontId="7" fillId="0" borderId="1" xfId="0" applyFont="1" applyFill="1" applyBorder="1" applyAlignment="1">
      <alignment horizontal="center" vertical="top" textRotation="90"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center" vertical="center"/>
    </xf>
    <xf numFmtId="10" fontId="7" fillId="0" borderId="1" xfId="0" applyNumberFormat="1" applyFont="1" applyFill="1" applyBorder="1" applyAlignment="1">
      <alignment horizontal="center" vertical="center" wrapText="1"/>
    </xf>
    <xf numFmtId="3" fontId="7" fillId="0" borderId="1" xfId="5" applyNumberFormat="1" applyFont="1" applyBorder="1" applyAlignment="1">
      <alignment horizontal="center" vertical="center" wrapText="1"/>
    </xf>
    <xf numFmtId="9" fontId="7" fillId="0" borderId="1" xfId="4" applyFont="1" applyFill="1" applyBorder="1" applyAlignment="1">
      <alignment horizontal="center" vertical="center" wrapText="1"/>
    </xf>
    <xf numFmtId="168" fontId="7" fillId="0" borderId="1" xfId="1" applyNumberFormat="1" applyFont="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Border="1" applyAlignment="1">
      <alignment horizontal="center" vertical="top" wrapText="1"/>
    </xf>
    <xf numFmtId="3" fontId="7" fillId="0" borderId="1" xfId="0" applyNumberFormat="1" applyFont="1" applyBorder="1" applyAlignment="1">
      <alignment horizontal="center" vertical="center" wrapText="1"/>
    </xf>
    <xf numFmtId="9" fontId="7" fillId="0" borderId="1" xfId="5" applyNumberFormat="1" applyFont="1" applyBorder="1" applyAlignment="1">
      <alignment horizontal="center" vertical="center" wrapText="1"/>
    </xf>
    <xf numFmtId="164" fontId="7" fillId="0" borderId="1" xfId="0" applyNumberFormat="1" applyFont="1" applyBorder="1" applyAlignment="1">
      <alignment horizontal="center" vertical="center" wrapText="1"/>
    </xf>
  </cellXfs>
  <cellStyles count="9">
    <cellStyle name="Millares" xfId="1" builtinId="3"/>
    <cellStyle name="Millares [0] 2" xfId="8"/>
    <cellStyle name="Moneda" xfId="2" builtinId="4"/>
    <cellStyle name="Moneda [0]" xfId="3" builtinId="7"/>
    <cellStyle name="Normal" xfId="0" builtinId="0"/>
    <cellStyle name="Normal 2" xfId="5"/>
    <cellStyle name="Normal 8" xfId="6"/>
    <cellStyle name="Normal 8 2 2" xfId="7"/>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Angelica%20Gomez\Plan%20de%20Accion\2018\SEGUIMIENTO%20PLAN%20DE%20ACCION%20CORPOTURISMO%20DIC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ACCION"/>
      <sheetName val="datos pax"/>
    </sheetNames>
    <sheetDataSet>
      <sheetData sheetId="0"/>
      <sheetData sheetId="1">
        <row r="4">
          <cell r="C4">
            <v>56662</v>
          </cell>
        </row>
        <row r="5">
          <cell r="C5">
            <v>51443</v>
          </cell>
        </row>
        <row r="6">
          <cell r="C6">
            <v>51567</v>
          </cell>
        </row>
        <row r="7">
          <cell r="C7">
            <v>38070</v>
          </cell>
        </row>
        <row r="8">
          <cell r="C8">
            <v>11759</v>
          </cell>
        </row>
        <row r="9">
          <cell r="C9">
            <v>6588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1"/>
  <sheetViews>
    <sheetView tabSelected="1" topLeftCell="AJ1" zoomScale="96" zoomScaleNormal="145" workbookViewId="0">
      <selection activeCell="AM2" sqref="AM2:AR3"/>
    </sheetView>
  </sheetViews>
  <sheetFormatPr baseColWidth="10" defaultRowHeight="15" x14ac:dyDescent="0.25"/>
  <cols>
    <col min="1" max="1" width="9.42578125" style="32" customWidth="1"/>
    <col min="2" max="2" width="12.42578125" style="32" customWidth="1"/>
    <col min="3" max="3" width="6.7109375" style="32" customWidth="1"/>
    <col min="4" max="4" width="15.140625" style="32" customWidth="1"/>
    <col min="5" max="5" width="16.42578125" style="32" customWidth="1"/>
    <col min="6" max="7" width="17" style="32" hidden="1" customWidth="1"/>
    <col min="8" max="8" width="17.7109375" style="32" customWidth="1"/>
    <col min="9" max="9" width="16" style="32" customWidth="1"/>
    <col min="10" max="10" width="15.85546875" style="32" customWidth="1"/>
    <col min="11" max="14" width="15.85546875" style="33" customWidth="1"/>
    <col min="15" max="15" width="17.7109375" style="32" customWidth="1"/>
    <col min="16" max="16" width="16.28515625" style="32" customWidth="1"/>
    <col min="17" max="17" width="14.7109375" style="32" customWidth="1"/>
    <col min="18" max="19" width="11.28515625" style="32" customWidth="1"/>
    <col min="20" max="20" width="14.42578125" style="32" customWidth="1"/>
    <col min="21" max="22" width="12.85546875" style="34" customWidth="1"/>
    <col min="23" max="23" width="13.140625" style="34" customWidth="1"/>
    <col min="24" max="24" width="12.42578125" style="34" customWidth="1"/>
    <col min="25" max="25" width="11.140625" style="34" customWidth="1"/>
    <col min="26" max="26" width="12.28515625" style="32" customWidth="1"/>
    <col min="27" max="27" width="20.85546875" style="34" customWidth="1"/>
    <col min="28" max="28" width="13.85546875" style="34" customWidth="1"/>
    <col min="29" max="31" width="15.85546875" style="34" customWidth="1"/>
    <col min="32" max="32" width="13.140625" style="34" customWidth="1"/>
    <col min="33" max="33" width="20.42578125" style="34" customWidth="1"/>
    <col min="34" max="34" width="24.5703125" style="34" customWidth="1"/>
    <col min="35" max="35" width="20.140625" style="53" customWidth="1"/>
    <col min="36" max="36" width="18.42578125" style="34" customWidth="1"/>
    <col min="37" max="37" width="18.7109375" style="35" customWidth="1"/>
    <col min="38" max="38" width="19.140625" style="35" customWidth="1"/>
    <col min="39" max="39" width="24.7109375" style="35" customWidth="1"/>
    <col min="40" max="41" width="19.140625" style="35" customWidth="1"/>
    <col min="42" max="43" width="16.140625" style="35" customWidth="1"/>
    <col min="44" max="44" width="16.140625" style="36" customWidth="1"/>
    <col min="45" max="45" width="24.5703125" style="36" customWidth="1"/>
    <col min="46" max="46" width="17.5703125" style="36" customWidth="1"/>
    <col min="47" max="47" width="23.28515625" style="37" customWidth="1"/>
    <col min="48" max="48" width="27" style="32" customWidth="1"/>
    <col min="49" max="49" width="56.85546875" style="38" customWidth="1"/>
    <col min="50" max="50" width="77.28515625" style="38" customWidth="1"/>
    <col min="51" max="16384" width="11.42578125" style="32"/>
  </cols>
  <sheetData>
    <row r="1" spans="1:50" ht="36" customHeight="1" x14ac:dyDescent="0.25">
      <c r="A1" s="32" t="s">
        <v>0</v>
      </c>
      <c r="AI1" s="53" t="s">
        <v>42</v>
      </c>
    </row>
    <row r="2" spans="1:50" s="1" customFormat="1" ht="54.75" customHeight="1" x14ac:dyDescent="0.25">
      <c r="A2" s="64" t="s">
        <v>1</v>
      </c>
      <c r="B2" s="64" t="s">
        <v>2</v>
      </c>
      <c r="C2" s="64" t="s">
        <v>3</v>
      </c>
      <c r="D2" s="64" t="s">
        <v>4</v>
      </c>
      <c r="E2" s="64" t="s">
        <v>5</v>
      </c>
      <c r="F2" s="64" t="s">
        <v>6</v>
      </c>
      <c r="G2" s="64" t="s">
        <v>7</v>
      </c>
      <c r="H2" s="64" t="s">
        <v>8</v>
      </c>
      <c r="I2" s="64" t="s">
        <v>9</v>
      </c>
      <c r="J2" s="64" t="s">
        <v>10</v>
      </c>
      <c r="K2" s="64" t="s">
        <v>11</v>
      </c>
      <c r="L2" s="64" t="s">
        <v>12</v>
      </c>
      <c r="M2" s="64" t="s">
        <v>13</v>
      </c>
      <c r="N2" s="64" t="s">
        <v>14</v>
      </c>
      <c r="O2" s="64" t="s">
        <v>15</v>
      </c>
      <c r="P2" s="64" t="s">
        <v>16</v>
      </c>
      <c r="Q2" s="64" t="s">
        <v>17</v>
      </c>
      <c r="R2" s="65" t="s">
        <v>182</v>
      </c>
      <c r="S2" s="65" t="s">
        <v>18</v>
      </c>
      <c r="T2" s="64" t="s">
        <v>19</v>
      </c>
      <c r="U2" s="64" t="s">
        <v>20</v>
      </c>
      <c r="V2" s="64" t="s">
        <v>21</v>
      </c>
      <c r="W2" s="64" t="s">
        <v>22</v>
      </c>
      <c r="X2" s="64" t="s">
        <v>23</v>
      </c>
      <c r="Y2" s="64" t="s">
        <v>24</v>
      </c>
      <c r="Z2" s="64" t="s">
        <v>25</v>
      </c>
      <c r="AA2" s="74" t="s">
        <v>26</v>
      </c>
      <c r="AB2" s="74"/>
      <c r="AC2" s="74"/>
      <c r="AD2" s="65" t="s">
        <v>183</v>
      </c>
      <c r="AE2" s="65" t="s">
        <v>184</v>
      </c>
      <c r="AF2" s="72" t="s">
        <v>27</v>
      </c>
      <c r="AG2" s="72" t="s">
        <v>28</v>
      </c>
      <c r="AH2" s="39" t="s">
        <v>29</v>
      </c>
      <c r="AI2" s="53"/>
      <c r="AJ2" s="39"/>
      <c r="AK2" s="39"/>
      <c r="AL2" s="39"/>
      <c r="AM2" s="72" t="s">
        <v>187</v>
      </c>
      <c r="AN2" s="72" t="s">
        <v>185</v>
      </c>
      <c r="AO2" s="72" t="s">
        <v>186</v>
      </c>
      <c r="AP2" s="72" t="s">
        <v>30</v>
      </c>
      <c r="AQ2" s="72" t="s">
        <v>31</v>
      </c>
      <c r="AR2" s="72" t="s">
        <v>32</v>
      </c>
      <c r="AS2" s="73" t="s">
        <v>33</v>
      </c>
      <c r="AT2" s="40"/>
      <c r="AU2" s="64" t="s">
        <v>34</v>
      </c>
      <c r="AV2" s="64" t="s">
        <v>35</v>
      </c>
      <c r="AW2" s="64" t="s">
        <v>36</v>
      </c>
      <c r="AX2" s="64" t="s">
        <v>37</v>
      </c>
    </row>
    <row r="3" spans="1:50" s="1" customFormat="1" ht="57" customHeight="1" x14ac:dyDescent="0.25">
      <c r="A3" s="64"/>
      <c r="B3" s="64"/>
      <c r="C3" s="64"/>
      <c r="D3" s="64"/>
      <c r="E3" s="64"/>
      <c r="F3" s="64"/>
      <c r="G3" s="64"/>
      <c r="H3" s="64"/>
      <c r="I3" s="64"/>
      <c r="J3" s="64"/>
      <c r="K3" s="64"/>
      <c r="L3" s="64"/>
      <c r="M3" s="64"/>
      <c r="N3" s="64"/>
      <c r="O3" s="64"/>
      <c r="P3" s="64"/>
      <c r="Q3" s="64"/>
      <c r="R3" s="65"/>
      <c r="S3" s="65"/>
      <c r="T3" s="64"/>
      <c r="U3" s="64"/>
      <c r="V3" s="64"/>
      <c r="W3" s="64"/>
      <c r="X3" s="64"/>
      <c r="Y3" s="64"/>
      <c r="Z3" s="64"/>
      <c r="AA3" s="26" t="s">
        <v>38</v>
      </c>
      <c r="AB3" s="26" t="s">
        <v>39</v>
      </c>
      <c r="AC3" s="26" t="s">
        <v>40</v>
      </c>
      <c r="AD3" s="65"/>
      <c r="AE3" s="65"/>
      <c r="AF3" s="72"/>
      <c r="AG3" s="72"/>
      <c r="AH3" s="2" t="s">
        <v>41</v>
      </c>
      <c r="AI3" s="53"/>
      <c r="AJ3" s="2" t="s">
        <v>43</v>
      </c>
      <c r="AK3" s="2" t="s">
        <v>44</v>
      </c>
      <c r="AL3" s="2" t="s">
        <v>45</v>
      </c>
      <c r="AM3" s="72"/>
      <c r="AN3" s="72"/>
      <c r="AO3" s="72"/>
      <c r="AP3" s="72"/>
      <c r="AQ3" s="72"/>
      <c r="AR3" s="72"/>
      <c r="AS3" s="73"/>
      <c r="AT3" s="40"/>
      <c r="AU3" s="64"/>
      <c r="AV3" s="64"/>
      <c r="AW3" s="64"/>
      <c r="AX3" s="64"/>
    </row>
    <row r="4" spans="1:50" s="41" customFormat="1" ht="181.5" customHeight="1" x14ac:dyDescent="0.25">
      <c r="A4" s="70" t="s">
        <v>46</v>
      </c>
      <c r="B4" s="70" t="s">
        <v>47</v>
      </c>
      <c r="C4" s="70" t="s">
        <v>48</v>
      </c>
      <c r="D4" s="71" t="s">
        <v>49</v>
      </c>
      <c r="E4" s="69" t="s">
        <v>50</v>
      </c>
      <c r="F4" s="69"/>
      <c r="G4" s="69"/>
      <c r="H4" s="67" t="s">
        <v>165</v>
      </c>
      <c r="I4" s="68" t="s">
        <v>51</v>
      </c>
      <c r="J4" s="69">
        <f>K4+L4</f>
        <v>1</v>
      </c>
      <c r="K4" s="69">
        <v>0</v>
      </c>
      <c r="L4" s="69">
        <v>1</v>
      </c>
      <c r="M4" s="69">
        <v>1</v>
      </c>
      <c r="N4" s="69">
        <v>1</v>
      </c>
      <c r="O4" s="69">
        <v>0</v>
      </c>
      <c r="P4" s="69">
        <v>0</v>
      </c>
      <c r="Q4" s="69">
        <f>Y4</f>
        <v>0</v>
      </c>
      <c r="R4" s="69">
        <v>1</v>
      </c>
      <c r="S4" s="69">
        <f>J4+R4</f>
        <v>2</v>
      </c>
      <c r="T4" s="69" t="s">
        <v>52</v>
      </c>
      <c r="U4" s="68" t="s">
        <v>51</v>
      </c>
      <c r="V4" s="68">
        <v>1</v>
      </c>
      <c r="W4" s="69">
        <v>0</v>
      </c>
      <c r="X4" s="69">
        <v>0</v>
      </c>
      <c r="Y4" s="69">
        <v>0</v>
      </c>
      <c r="Z4" s="69">
        <v>1</v>
      </c>
      <c r="AA4" s="68" t="s">
        <v>53</v>
      </c>
      <c r="AB4" s="69">
        <v>1</v>
      </c>
      <c r="AC4" s="69">
        <v>2</v>
      </c>
      <c r="AD4" s="77">
        <f>Z4/V4</f>
        <v>1</v>
      </c>
      <c r="AE4" s="75">
        <f>SUM(AD4:AD28)/(7)</f>
        <v>0.8537744132056867</v>
      </c>
      <c r="AF4" s="79" t="s">
        <v>54</v>
      </c>
      <c r="AG4" s="69" t="s">
        <v>55</v>
      </c>
      <c r="AH4" s="11" t="s">
        <v>56</v>
      </c>
      <c r="AI4" s="53"/>
      <c r="AJ4" s="11" t="s">
        <v>57</v>
      </c>
      <c r="AK4" s="31">
        <v>67000000</v>
      </c>
      <c r="AL4" s="11">
        <v>66485000</v>
      </c>
      <c r="AM4" s="6"/>
      <c r="AN4" s="6"/>
      <c r="AO4" s="6"/>
      <c r="AP4" s="28">
        <v>2192966000</v>
      </c>
      <c r="AQ4" s="28">
        <v>2152301000</v>
      </c>
      <c r="AR4" s="29">
        <f>AQ4/AP4</f>
        <v>0.98145662085048291</v>
      </c>
      <c r="AS4" s="3"/>
      <c r="AT4" s="3"/>
      <c r="AU4" s="3" t="s">
        <v>58</v>
      </c>
      <c r="AV4" s="3" t="s">
        <v>59</v>
      </c>
      <c r="AW4" s="3" t="s">
        <v>60</v>
      </c>
      <c r="AX4" s="3" t="s">
        <v>61</v>
      </c>
    </row>
    <row r="5" spans="1:50" ht="123.75" customHeight="1" x14ac:dyDescent="0.25">
      <c r="A5" s="70"/>
      <c r="B5" s="70"/>
      <c r="C5" s="70"/>
      <c r="D5" s="71"/>
      <c r="E5" s="69"/>
      <c r="F5" s="69"/>
      <c r="G5" s="69"/>
      <c r="H5" s="67"/>
      <c r="I5" s="68"/>
      <c r="J5" s="69"/>
      <c r="K5" s="69"/>
      <c r="L5" s="69"/>
      <c r="M5" s="69"/>
      <c r="N5" s="69"/>
      <c r="O5" s="69"/>
      <c r="P5" s="69"/>
      <c r="Q5" s="69"/>
      <c r="R5" s="69"/>
      <c r="S5" s="69"/>
      <c r="T5" s="69"/>
      <c r="U5" s="68"/>
      <c r="V5" s="68"/>
      <c r="W5" s="69"/>
      <c r="X5" s="69"/>
      <c r="Y5" s="69"/>
      <c r="Z5" s="69"/>
      <c r="AA5" s="68"/>
      <c r="AB5" s="69"/>
      <c r="AC5" s="69"/>
      <c r="AD5" s="77"/>
      <c r="AE5" s="75"/>
      <c r="AF5" s="79"/>
      <c r="AG5" s="69"/>
      <c r="AH5" s="11"/>
      <c r="AJ5" s="11"/>
      <c r="AK5" s="31"/>
      <c r="AL5" s="11"/>
      <c r="AM5" s="54" t="s">
        <v>56</v>
      </c>
      <c r="AN5" s="6" t="s">
        <v>188</v>
      </c>
      <c r="AO5" s="6" t="s">
        <v>189</v>
      </c>
      <c r="AP5" s="55">
        <v>67000000</v>
      </c>
      <c r="AQ5" s="55">
        <v>66485000</v>
      </c>
      <c r="AR5" s="29">
        <f>AQ5/AP5</f>
        <v>0.99231343283582085</v>
      </c>
      <c r="AS5" s="3" t="s">
        <v>62</v>
      </c>
      <c r="AT5" s="3"/>
      <c r="AU5" s="3" t="s">
        <v>63</v>
      </c>
      <c r="AV5" s="3" t="s">
        <v>64</v>
      </c>
      <c r="AW5" s="4" t="s">
        <v>65</v>
      </c>
      <c r="AX5" s="4" t="s">
        <v>66</v>
      </c>
    </row>
    <row r="6" spans="1:50" ht="270.75" customHeight="1" x14ac:dyDescent="0.25">
      <c r="A6" s="70"/>
      <c r="B6" s="70"/>
      <c r="C6" s="70"/>
      <c r="D6" s="71"/>
      <c r="E6" s="69"/>
      <c r="F6" s="76"/>
      <c r="G6" s="76"/>
      <c r="H6" s="76" t="s">
        <v>166</v>
      </c>
      <c r="I6" s="76" t="s">
        <v>67</v>
      </c>
      <c r="J6" s="76">
        <v>1</v>
      </c>
      <c r="K6" s="76">
        <v>1</v>
      </c>
      <c r="L6" s="76">
        <v>1</v>
      </c>
      <c r="M6" s="76">
        <v>1</v>
      </c>
      <c r="N6" s="76">
        <v>1</v>
      </c>
      <c r="O6" s="76">
        <v>1</v>
      </c>
      <c r="P6" s="76">
        <v>1</v>
      </c>
      <c r="Q6" s="76">
        <v>1</v>
      </c>
      <c r="R6" s="76">
        <v>1</v>
      </c>
      <c r="S6" s="76">
        <v>1</v>
      </c>
      <c r="T6" s="76" t="s">
        <v>52</v>
      </c>
      <c r="U6" s="76" t="s">
        <v>67</v>
      </c>
      <c r="V6" s="76">
        <f>1</f>
        <v>1</v>
      </c>
      <c r="W6" s="76">
        <v>1</v>
      </c>
      <c r="X6" s="76">
        <v>1</v>
      </c>
      <c r="Y6" s="76">
        <v>1</v>
      </c>
      <c r="Z6" s="76">
        <v>1</v>
      </c>
      <c r="AA6" s="68" t="s">
        <v>68</v>
      </c>
      <c r="AB6" s="76">
        <v>1</v>
      </c>
      <c r="AC6" s="76">
        <v>1</v>
      </c>
      <c r="AD6" s="42"/>
      <c r="AE6" s="75"/>
      <c r="AF6" s="79" t="s">
        <v>54</v>
      </c>
      <c r="AG6" s="43" t="s">
        <v>69</v>
      </c>
      <c r="AH6" s="24" t="s">
        <v>70</v>
      </c>
      <c r="AJ6" s="24" t="s">
        <v>57</v>
      </c>
      <c r="AK6" s="44">
        <v>380000000</v>
      </c>
      <c r="AL6" s="45">
        <v>302030000</v>
      </c>
      <c r="AM6" s="46"/>
      <c r="AN6" s="46"/>
      <c r="AO6" s="56"/>
      <c r="AP6" s="28"/>
      <c r="AQ6" s="28"/>
      <c r="AR6" s="29"/>
      <c r="AS6" s="3" t="s">
        <v>71</v>
      </c>
      <c r="AT6" s="3"/>
      <c r="AU6" s="3" t="s">
        <v>72</v>
      </c>
      <c r="AV6" s="5" t="s">
        <v>73</v>
      </c>
      <c r="AW6" s="4" t="s">
        <v>74</v>
      </c>
      <c r="AX6" s="4" t="s">
        <v>75</v>
      </c>
    </row>
    <row r="7" spans="1:50" ht="408.75" customHeight="1" x14ac:dyDescent="0.25">
      <c r="A7" s="70"/>
      <c r="B7" s="70"/>
      <c r="C7" s="70"/>
      <c r="D7" s="71"/>
      <c r="E7" s="69"/>
      <c r="F7" s="76"/>
      <c r="G7" s="76"/>
      <c r="H7" s="76"/>
      <c r="I7" s="76"/>
      <c r="J7" s="76"/>
      <c r="K7" s="76"/>
      <c r="L7" s="76"/>
      <c r="M7" s="76"/>
      <c r="N7" s="76"/>
      <c r="O7" s="76"/>
      <c r="P7" s="76"/>
      <c r="Q7" s="76"/>
      <c r="R7" s="76"/>
      <c r="S7" s="76"/>
      <c r="T7" s="76"/>
      <c r="U7" s="76"/>
      <c r="V7" s="76"/>
      <c r="W7" s="76"/>
      <c r="X7" s="76"/>
      <c r="Y7" s="76"/>
      <c r="Z7" s="76"/>
      <c r="AA7" s="68"/>
      <c r="AB7" s="76"/>
      <c r="AC7" s="76"/>
      <c r="AD7" s="42"/>
      <c r="AE7" s="75"/>
      <c r="AF7" s="79"/>
      <c r="AG7" s="43"/>
      <c r="AH7" s="24"/>
      <c r="AJ7" s="24"/>
      <c r="AK7" s="44"/>
      <c r="AL7" s="45"/>
      <c r="AM7" s="46"/>
      <c r="AN7" s="46"/>
      <c r="AO7" s="56"/>
      <c r="AP7" s="28"/>
      <c r="AQ7" s="28"/>
      <c r="AR7" s="29"/>
      <c r="AS7" s="3" t="s">
        <v>76</v>
      </c>
      <c r="AT7" s="3"/>
      <c r="AU7" s="3" t="s">
        <v>77</v>
      </c>
      <c r="AV7" s="3" t="s">
        <v>78</v>
      </c>
      <c r="AW7" s="3" t="s">
        <v>79</v>
      </c>
      <c r="AX7" s="3" t="s">
        <v>80</v>
      </c>
    </row>
    <row r="8" spans="1:50" ht="408.75" customHeight="1" x14ac:dyDescent="0.25">
      <c r="A8" s="70"/>
      <c r="B8" s="70"/>
      <c r="C8" s="70"/>
      <c r="D8" s="71"/>
      <c r="E8" s="69"/>
      <c r="F8" s="76"/>
      <c r="G8" s="76"/>
      <c r="H8" s="76"/>
      <c r="I8" s="76"/>
      <c r="J8" s="76"/>
      <c r="K8" s="76"/>
      <c r="L8" s="76"/>
      <c r="M8" s="76"/>
      <c r="N8" s="76"/>
      <c r="O8" s="76"/>
      <c r="P8" s="76"/>
      <c r="Q8" s="76"/>
      <c r="R8" s="76"/>
      <c r="S8" s="76"/>
      <c r="T8" s="76"/>
      <c r="U8" s="76"/>
      <c r="V8" s="76"/>
      <c r="W8" s="76"/>
      <c r="X8" s="76"/>
      <c r="Y8" s="76"/>
      <c r="Z8" s="76"/>
      <c r="AA8" s="68"/>
      <c r="AB8" s="76"/>
      <c r="AC8" s="76"/>
      <c r="AD8" s="66">
        <f>Z6/V6</f>
        <v>1</v>
      </c>
      <c r="AE8" s="75"/>
      <c r="AF8" s="79"/>
      <c r="AG8" s="43"/>
      <c r="AH8" s="24"/>
      <c r="AJ8" s="24"/>
      <c r="AK8" s="44"/>
      <c r="AL8" s="45"/>
      <c r="AM8" s="54" t="s">
        <v>70</v>
      </c>
      <c r="AN8" s="56" t="s">
        <v>190</v>
      </c>
      <c r="AO8" s="56" t="s">
        <v>189</v>
      </c>
      <c r="AP8" s="55">
        <v>380000000</v>
      </c>
      <c r="AQ8" s="55">
        <v>379596000</v>
      </c>
      <c r="AR8" s="29">
        <f>AQ8/AP8</f>
        <v>0.99893684210526312</v>
      </c>
      <c r="AS8" s="3" t="s">
        <v>81</v>
      </c>
      <c r="AT8" s="3"/>
      <c r="AU8" s="3" t="s">
        <v>82</v>
      </c>
      <c r="AV8" s="3" t="s">
        <v>64</v>
      </c>
      <c r="AW8" s="3" t="s">
        <v>83</v>
      </c>
      <c r="AX8" s="3" t="s">
        <v>84</v>
      </c>
    </row>
    <row r="9" spans="1:50" ht="336.75" customHeight="1" x14ac:dyDescent="0.25">
      <c r="A9" s="70"/>
      <c r="B9" s="70"/>
      <c r="C9" s="70"/>
      <c r="D9" s="71"/>
      <c r="E9" s="69"/>
      <c r="F9" s="76"/>
      <c r="G9" s="76"/>
      <c r="H9" s="76"/>
      <c r="I9" s="76"/>
      <c r="J9" s="76"/>
      <c r="K9" s="76"/>
      <c r="L9" s="76"/>
      <c r="M9" s="76"/>
      <c r="N9" s="76"/>
      <c r="O9" s="76"/>
      <c r="P9" s="76"/>
      <c r="Q9" s="76"/>
      <c r="R9" s="76"/>
      <c r="S9" s="76"/>
      <c r="T9" s="76"/>
      <c r="U9" s="76"/>
      <c r="V9" s="76"/>
      <c r="W9" s="76"/>
      <c r="X9" s="76"/>
      <c r="Y9" s="76"/>
      <c r="Z9" s="76"/>
      <c r="AA9" s="68"/>
      <c r="AB9" s="76"/>
      <c r="AC9" s="76"/>
      <c r="AD9" s="66"/>
      <c r="AE9" s="75"/>
      <c r="AF9" s="79"/>
      <c r="AG9" s="43"/>
      <c r="AH9" s="24"/>
      <c r="AJ9" s="24"/>
      <c r="AK9" s="44"/>
      <c r="AL9" s="45"/>
      <c r="AM9" s="46"/>
      <c r="AN9" s="46"/>
      <c r="AO9" s="56"/>
      <c r="AP9" s="28"/>
      <c r="AQ9" s="28"/>
      <c r="AR9" s="57"/>
      <c r="AS9" s="3" t="s">
        <v>85</v>
      </c>
      <c r="AT9" s="3"/>
      <c r="AU9" s="3" t="s">
        <v>86</v>
      </c>
      <c r="AV9" s="3" t="s">
        <v>87</v>
      </c>
      <c r="AW9" s="3" t="s">
        <v>88</v>
      </c>
      <c r="AX9" s="3"/>
    </row>
    <row r="10" spans="1:50" ht="105.75" customHeight="1" x14ac:dyDescent="0.25">
      <c r="A10" s="70"/>
      <c r="B10" s="70"/>
      <c r="C10" s="70"/>
      <c r="D10" s="71"/>
      <c r="E10" s="69"/>
      <c r="F10" s="62"/>
      <c r="G10" s="62"/>
      <c r="H10" s="62"/>
      <c r="I10" s="62"/>
      <c r="J10" s="62"/>
      <c r="K10" s="62"/>
      <c r="L10" s="62"/>
      <c r="M10" s="62"/>
      <c r="N10" s="62"/>
      <c r="O10" s="62"/>
      <c r="P10" s="62"/>
      <c r="Q10" s="62"/>
      <c r="R10" s="62"/>
      <c r="S10" s="62"/>
      <c r="T10" s="62"/>
      <c r="U10" s="62"/>
      <c r="V10" s="62"/>
      <c r="W10" s="62"/>
      <c r="X10" s="62"/>
      <c r="Y10" s="62"/>
      <c r="Z10" s="62"/>
      <c r="AA10" s="60"/>
      <c r="AB10" s="62"/>
      <c r="AC10" s="62"/>
      <c r="AD10" s="63"/>
      <c r="AE10" s="75"/>
      <c r="AF10" s="61"/>
      <c r="AG10" s="43"/>
      <c r="AH10" s="24"/>
      <c r="AJ10" s="24"/>
      <c r="AK10" s="44"/>
      <c r="AL10" s="45"/>
      <c r="AM10" s="46" t="s">
        <v>194</v>
      </c>
      <c r="AN10" s="46" t="s">
        <v>195</v>
      </c>
      <c r="AO10" s="56" t="s">
        <v>189</v>
      </c>
      <c r="AP10" s="28">
        <v>200000000</v>
      </c>
      <c r="AQ10" s="28">
        <v>200000000</v>
      </c>
      <c r="AR10" s="29">
        <f>AQ10/AP10</f>
        <v>1</v>
      </c>
      <c r="AS10" s="3"/>
      <c r="AT10" s="3"/>
      <c r="AU10" s="3"/>
      <c r="AV10" s="3"/>
      <c r="AW10" s="3"/>
      <c r="AX10" s="3"/>
    </row>
    <row r="11" spans="1:50" ht="105.75" customHeight="1" x14ac:dyDescent="0.25">
      <c r="A11" s="70"/>
      <c r="B11" s="70"/>
      <c r="C11" s="70"/>
      <c r="D11" s="71"/>
      <c r="E11" s="69"/>
      <c r="F11" s="62"/>
      <c r="G11" s="62"/>
      <c r="H11" s="62"/>
      <c r="I11" s="62"/>
      <c r="J11" s="62"/>
      <c r="K11" s="62"/>
      <c r="L11" s="62"/>
      <c r="M11" s="62"/>
      <c r="N11" s="62"/>
      <c r="O11" s="62"/>
      <c r="P11" s="62"/>
      <c r="Q11" s="62"/>
      <c r="R11" s="62"/>
      <c r="S11" s="62"/>
      <c r="T11" s="62"/>
      <c r="U11" s="62"/>
      <c r="V11" s="62"/>
      <c r="W11" s="62"/>
      <c r="X11" s="62"/>
      <c r="Y11" s="62"/>
      <c r="Z11" s="62"/>
      <c r="AA11" s="60"/>
      <c r="AB11" s="62"/>
      <c r="AC11" s="62"/>
      <c r="AD11" s="63"/>
      <c r="AE11" s="75"/>
      <c r="AF11" s="61"/>
      <c r="AG11" s="43"/>
      <c r="AH11" s="24"/>
      <c r="AJ11" s="24"/>
      <c r="AK11" s="44"/>
      <c r="AL11" s="45"/>
      <c r="AM11" s="46" t="s">
        <v>196</v>
      </c>
      <c r="AN11" s="46" t="s">
        <v>197</v>
      </c>
      <c r="AO11" s="56" t="s">
        <v>189</v>
      </c>
      <c r="AP11" s="28">
        <v>190000000</v>
      </c>
      <c r="AQ11" s="28">
        <v>190000000</v>
      </c>
      <c r="AR11" s="29">
        <f>AQ11/AP11</f>
        <v>1</v>
      </c>
      <c r="AS11" s="3"/>
      <c r="AT11" s="3"/>
      <c r="AU11" s="3"/>
      <c r="AV11" s="3"/>
      <c r="AW11" s="3"/>
      <c r="AX11" s="3"/>
    </row>
    <row r="12" spans="1:50" ht="176.25" customHeight="1" x14ac:dyDescent="0.25">
      <c r="A12" s="70"/>
      <c r="B12" s="70"/>
      <c r="C12" s="70"/>
      <c r="D12" s="71"/>
      <c r="E12" s="69"/>
      <c r="F12" s="76"/>
      <c r="G12" s="76"/>
      <c r="H12" s="80" t="s">
        <v>89</v>
      </c>
      <c r="I12" s="68" t="s">
        <v>90</v>
      </c>
      <c r="J12" s="76">
        <f>AB12</f>
        <v>338172</v>
      </c>
      <c r="K12" s="76">
        <v>284228.91600000003</v>
      </c>
      <c r="L12" s="76">
        <v>306114.54253200005</v>
      </c>
      <c r="M12" s="76">
        <v>329685.36230696406</v>
      </c>
      <c r="N12" s="76">
        <v>355071.13520460029</v>
      </c>
      <c r="O12" s="76">
        <f>+'[1]datos pax'!C4+'[1]datos pax'!C5+'[1]datos pax'!C6</f>
        <v>159672</v>
      </c>
      <c r="P12" s="76">
        <f>+'[1]datos pax'!C7+'[1]datos pax'!C8+'[1]datos pax'!C9</f>
        <v>56417</v>
      </c>
      <c r="Q12" s="76">
        <f>Y12</f>
        <v>23780</v>
      </c>
      <c r="R12" s="76">
        <f>+W12+X12+Y12+Z12</f>
        <v>375387</v>
      </c>
      <c r="S12" s="76">
        <f>+R12</f>
        <v>375387</v>
      </c>
      <c r="T12" s="69" t="s">
        <v>52</v>
      </c>
      <c r="U12" s="68" t="s">
        <v>90</v>
      </c>
      <c r="V12" s="81">
        <f>329685</f>
        <v>329685</v>
      </c>
      <c r="W12" s="76">
        <f>+'datos pax'!C4+'datos pax'!C5+'datos pax'!C6</f>
        <v>159672</v>
      </c>
      <c r="X12" s="76">
        <f>+'datos pax'!C7+'datos pax'!C8+'datos pax'!C9</f>
        <v>56417</v>
      </c>
      <c r="Y12" s="76">
        <f>+'datos pax'!C10+'datos pax'!C11+'datos pax'!C12</f>
        <v>23780</v>
      </c>
      <c r="Z12" s="76">
        <f>+'datos pax'!C13+'datos pax'!C14+'datos pax'!C15</f>
        <v>135518</v>
      </c>
      <c r="AA12" s="68" t="s">
        <v>91</v>
      </c>
      <c r="AB12" s="76">
        <v>338172</v>
      </c>
      <c r="AC12" s="76">
        <v>329685</v>
      </c>
      <c r="AD12" s="82">
        <f>100%</f>
        <v>1</v>
      </c>
      <c r="AE12" s="75"/>
      <c r="AF12" s="79" t="s">
        <v>54</v>
      </c>
      <c r="AG12" s="22" t="s">
        <v>55</v>
      </c>
      <c r="AH12" s="22" t="s">
        <v>92</v>
      </c>
      <c r="AJ12" s="22" t="s">
        <v>57</v>
      </c>
      <c r="AK12" s="25">
        <v>802829706</v>
      </c>
      <c r="AL12" s="46">
        <v>659295000</v>
      </c>
      <c r="AM12" s="54" t="s">
        <v>92</v>
      </c>
      <c r="AN12" s="30" t="s">
        <v>191</v>
      </c>
      <c r="AO12" s="56" t="s">
        <v>189</v>
      </c>
      <c r="AP12" s="55">
        <v>802829706</v>
      </c>
      <c r="AQ12" s="55">
        <v>782460000</v>
      </c>
      <c r="AR12" s="29">
        <f>AQ12/AP12</f>
        <v>0.97462761299467915</v>
      </c>
      <c r="AS12" s="7" t="s">
        <v>93</v>
      </c>
      <c r="AT12" s="7"/>
      <c r="AU12" s="7" t="s">
        <v>94</v>
      </c>
      <c r="AV12" s="3" t="s">
        <v>95</v>
      </c>
      <c r="AW12" s="3"/>
      <c r="AX12" s="3"/>
    </row>
    <row r="13" spans="1:50" ht="60" customHeight="1" x14ac:dyDescent="0.25">
      <c r="A13" s="70"/>
      <c r="B13" s="70"/>
      <c r="C13" s="70"/>
      <c r="D13" s="71"/>
      <c r="E13" s="69"/>
      <c r="F13" s="76"/>
      <c r="G13" s="76"/>
      <c r="H13" s="80"/>
      <c r="I13" s="68"/>
      <c r="J13" s="76"/>
      <c r="K13" s="76"/>
      <c r="L13" s="76"/>
      <c r="M13" s="76"/>
      <c r="N13" s="76"/>
      <c r="O13" s="76"/>
      <c r="P13" s="76"/>
      <c r="Q13" s="76"/>
      <c r="R13" s="76"/>
      <c r="S13" s="76"/>
      <c r="T13" s="69"/>
      <c r="U13" s="68"/>
      <c r="V13" s="81"/>
      <c r="W13" s="76"/>
      <c r="X13" s="76"/>
      <c r="Y13" s="76"/>
      <c r="Z13" s="76"/>
      <c r="AA13" s="68"/>
      <c r="AB13" s="76"/>
      <c r="AC13" s="76"/>
      <c r="AD13" s="82"/>
      <c r="AE13" s="75"/>
      <c r="AF13" s="79"/>
      <c r="AG13" s="23" t="s">
        <v>69</v>
      </c>
      <c r="AH13" s="22"/>
      <c r="AJ13" s="22"/>
      <c r="AK13" s="25"/>
      <c r="AL13" s="46"/>
      <c r="AM13" s="46"/>
      <c r="AN13" s="46"/>
      <c r="AO13" s="56"/>
      <c r="AP13" s="28"/>
      <c r="AQ13" s="28"/>
      <c r="AR13" s="29"/>
      <c r="AS13" s="7" t="s">
        <v>96</v>
      </c>
      <c r="AT13" s="7"/>
      <c r="AU13" s="7" t="s">
        <v>97</v>
      </c>
      <c r="AV13" s="3"/>
      <c r="AW13" s="3"/>
      <c r="AX13" s="3" t="s">
        <v>98</v>
      </c>
    </row>
    <row r="14" spans="1:50" ht="409.6" customHeight="1" x14ac:dyDescent="0.25">
      <c r="A14" s="70"/>
      <c r="B14" s="70"/>
      <c r="C14" s="70"/>
      <c r="D14" s="71"/>
      <c r="E14" s="69"/>
      <c r="F14" s="68"/>
      <c r="G14" s="68"/>
      <c r="H14" s="80"/>
      <c r="I14" s="68" t="s">
        <v>99</v>
      </c>
      <c r="J14" s="68">
        <f>AB14</f>
        <v>434600</v>
      </c>
      <c r="K14" s="78">
        <v>244845.4295</v>
      </c>
      <c r="L14" s="78">
        <v>258385.38175135001</v>
      </c>
      <c r="M14" s="78">
        <v>272674.09336219967</v>
      </c>
      <c r="N14" s="78">
        <v>287752.9707251293</v>
      </c>
      <c r="O14" s="83">
        <f>+'datos pax'!D4+'datos pax'!D5+'datos pax'!D6</f>
        <v>114431</v>
      </c>
      <c r="P14" s="83">
        <f>+'datos pax'!D7+'datos pax'!D8+'datos pax'!D9</f>
        <v>104922</v>
      </c>
      <c r="Q14" s="81">
        <f>+'datos pax'!D10+'datos pax'!D11+'datos pax'!D12</f>
        <v>116714</v>
      </c>
      <c r="R14" s="81">
        <f>+W14+X14+Y14+Z14</f>
        <v>456108</v>
      </c>
      <c r="S14" s="81">
        <f>+R14</f>
        <v>456108</v>
      </c>
      <c r="T14" s="68" t="s">
        <v>52</v>
      </c>
      <c r="U14" s="68" t="s">
        <v>99</v>
      </c>
      <c r="V14" s="68">
        <f>272674</f>
        <v>272674</v>
      </c>
      <c r="W14" s="81">
        <f>+'datos pax'!D4+'datos pax'!D5+'datos pax'!D6</f>
        <v>114431</v>
      </c>
      <c r="X14" s="81">
        <f>+'datos pax'!D7+'datos pax'!D8+'datos pax'!D9</f>
        <v>104922</v>
      </c>
      <c r="Y14" s="81">
        <f>+'datos pax'!D10+'datos pax'!D11+'datos pax'!D12</f>
        <v>116714</v>
      </c>
      <c r="Z14" s="81">
        <f>+'datos pax'!D13+'datos pax'!D14+'datos pax'!D15</f>
        <v>120041</v>
      </c>
      <c r="AA14" s="68" t="s">
        <v>100</v>
      </c>
      <c r="AB14" s="68">
        <v>434600</v>
      </c>
      <c r="AC14" s="68">
        <v>272674</v>
      </c>
      <c r="AD14" s="47"/>
      <c r="AE14" s="75"/>
      <c r="AF14" s="79" t="s">
        <v>54</v>
      </c>
      <c r="AG14" s="69" t="s">
        <v>55</v>
      </c>
      <c r="AH14" s="22"/>
      <c r="AJ14" s="22"/>
      <c r="AK14" s="25"/>
      <c r="AL14" s="46"/>
      <c r="AM14" s="46"/>
      <c r="AN14" s="46"/>
      <c r="AO14" s="56"/>
      <c r="AP14" s="28"/>
      <c r="AQ14" s="28"/>
      <c r="AR14" s="29"/>
      <c r="AS14" s="48" t="s">
        <v>101</v>
      </c>
      <c r="AT14" s="48"/>
      <c r="AU14" s="7" t="s">
        <v>102</v>
      </c>
      <c r="AV14" s="3" t="s">
        <v>103</v>
      </c>
      <c r="AW14" s="3" t="s">
        <v>104</v>
      </c>
      <c r="AX14" s="3" t="s">
        <v>105</v>
      </c>
    </row>
    <row r="15" spans="1:50" ht="306" x14ac:dyDescent="0.25">
      <c r="A15" s="70"/>
      <c r="B15" s="70"/>
      <c r="C15" s="70"/>
      <c r="D15" s="71"/>
      <c r="E15" s="69"/>
      <c r="F15" s="68"/>
      <c r="G15" s="68"/>
      <c r="H15" s="80"/>
      <c r="I15" s="68"/>
      <c r="J15" s="68"/>
      <c r="K15" s="78"/>
      <c r="L15" s="78"/>
      <c r="M15" s="78"/>
      <c r="N15" s="78"/>
      <c r="O15" s="68"/>
      <c r="P15" s="68"/>
      <c r="Q15" s="68"/>
      <c r="R15" s="68"/>
      <c r="S15" s="68"/>
      <c r="T15" s="68"/>
      <c r="U15" s="68"/>
      <c r="V15" s="68"/>
      <c r="W15" s="81"/>
      <c r="X15" s="81"/>
      <c r="Y15" s="81"/>
      <c r="Z15" s="68"/>
      <c r="AA15" s="68"/>
      <c r="AB15" s="68"/>
      <c r="AC15" s="68"/>
      <c r="AD15" s="66">
        <f>100%</f>
        <v>1</v>
      </c>
      <c r="AE15" s="75"/>
      <c r="AF15" s="79"/>
      <c r="AG15" s="69"/>
      <c r="AH15" s="22"/>
      <c r="AJ15" s="22"/>
      <c r="AK15" s="25"/>
      <c r="AL15" s="46"/>
      <c r="AM15" s="46"/>
      <c r="AN15" s="46"/>
      <c r="AO15" s="56"/>
      <c r="AP15" s="28"/>
      <c r="AQ15" s="28"/>
      <c r="AR15" s="29"/>
      <c r="AS15" s="48" t="s">
        <v>106</v>
      </c>
      <c r="AT15" s="48"/>
      <c r="AU15" s="8" t="s">
        <v>107</v>
      </c>
      <c r="AV15" s="9" t="s">
        <v>108</v>
      </c>
      <c r="AW15" s="3" t="s">
        <v>109</v>
      </c>
      <c r="AX15" s="3" t="s">
        <v>110</v>
      </c>
    </row>
    <row r="16" spans="1:50" ht="45" customHeight="1" x14ac:dyDescent="0.25">
      <c r="A16" s="70"/>
      <c r="B16" s="70"/>
      <c r="C16" s="70"/>
      <c r="D16" s="71"/>
      <c r="E16" s="69"/>
      <c r="F16" s="68"/>
      <c r="G16" s="68"/>
      <c r="H16" s="80"/>
      <c r="I16" s="68"/>
      <c r="J16" s="68"/>
      <c r="K16" s="78"/>
      <c r="L16" s="78"/>
      <c r="M16" s="78"/>
      <c r="N16" s="78"/>
      <c r="O16" s="68"/>
      <c r="P16" s="68"/>
      <c r="Q16" s="68"/>
      <c r="R16" s="68"/>
      <c r="S16" s="68"/>
      <c r="T16" s="68"/>
      <c r="U16" s="68"/>
      <c r="V16" s="68"/>
      <c r="W16" s="81"/>
      <c r="X16" s="81"/>
      <c r="Y16" s="81"/>
      <c r="Z16" s="68"/>
      <c r="AA16" s="68"/>
      <c r="AB16" s="68"/>
      <c r="AC16" s="68"/>
      <c r="AD16" s="66"/>
      <c r="AE16" s="75"/>
      <c r="AF16" s="79"/>
      <c r="AG16" s="69"/>
      <c r="AH16" s="22"/>
      <c r="AJ16" s="22"/>
      <c r="AK16" s="25"/>
      <c r="AL16" s="46"/>
      <c r="AM16" s="46"/>
      <c r="AN16" s="46"/>
      <c r="AO16" s="56"/>
      <c r="AP16" s="28"/>
      <c r="AQ16" s="28"/>
      <c r="AR16" s="29"/>
      <c r="AS16" s="10" t="s">
        <v>111</v>
      </c>
      <c r="AT16" s="10"/>
      <c r="AU16" s="10" t="s">
        <v>112</v>
      </c>
      <c r="AV16" s="3" t="s">
        <v>113</v>
      </c>
      <c r="AW16" s="3" t="s">
        <v>114</v>
      </c>
      <c r="AX16" s="3" t="s">
        <v>115</v>
      </c>
    </row>
    <row r="17" spans="1:50" ht="45" customHeight="1" x14ac:dyDescent="0.25">
      <c r="A17" s="70"/>
      <c r="B17" s="70"/>
      <c r="C17" s="70"/>
      <c r="D17" s="71"/>
      <c r="E17" s="69"/>
      <c r="F17" s="68"/>
      <c r="G17" s="68"/>
      <c r="H17" s="80"/>
      <c r="I17" s="68"/>
      <c r="J17" s="68"/>
      <c r="K17" s="78"/>
      <c r="L17" s="78"/>
      <c r="M17" s="78"/>
      <c r="N17" s="78"/>
      <c r="O17" s="68"/>
      <c r="P17" s="68"/>
      <c r="Q17" s="68"/>
      <c r="R17" s="68"/>
      <c r="S17" s="68"/>
      <c r="T17" s="68"/>
      <c r="U17" s="68"/>
      <c r="V17" s="68"/>
      <c r="W17" s="81"/>
      <c r="X17" s="81"/>
      <c r="Y17" s="81"/>
      <c r="Z17" s="68"/>
      <c r="AA17" s="68"/>
      <c r="AB17" s="68"/>
      <c r="AC17" s="68"/>
      <c r="AD17" s="66"/>
      <c r="AE17" s="75"/>
      <c r="AF17" s="11"/>
      <c r="AG17" s="24"/>
      <c r="AH17" s="22"/>
      <c r="AJ17" s="22"/>
      <c r="AK17" s="25"/>
      <c r="AL17" s="46"/>
      <c r="AM17" s="46"/>
      <c r="AN17" s="46"/>
      <c r="AO17" s="56"/>
      <c r="AP17" s="28"/>
      <c r="AQ17" s="28"/>
      <c r="AR17" s="29"/>
      <c r="AS17" s="10" t="s">
        <v>116</v>
      </c>
      <c r="AT17" s="10"/>
      <c r="AU17" s="10" t="s">
        <v>117</v>
      </c>
      <c r="AV17" s="12" t="s">
        <v>118</v>
      </c>
      <c r="AW17" s="3" t="s">
        <v>118</v>
      </c>
      <c r="AX17" s="3"/>
    </row>
    <row r="18" spans="1:50" ht="101.25" customHeight="1" x14ac:dyDescent="0.25">
      <c r="A18" s="70"/>
      <c r="B18" s="70"/>
      <c r="C18" s="70"/>
      <c r="D18" s="71"/>
      <c r="E18" s="69"/>
      <c r="F18" s="68"/>
      <c r="G18" s="68"/>
      <c r="H18" s="80"/>
      <c r="I18" s="68"/>
      <c r="J18" s="68"/>
      <c r="K18" s="78"/>
      <c r="L18" s="78"/>
      <c r="M18" s="78"/>
      <c r="N18" s="78"/>
      <c r="O18" s="68"/>
      <c r="P18" s="68"/>
      <c r="Q18" s="68"/>
      <c r="R18" s="68"/>
      <c r="S18" s="68"/>
      <c r="T18" s="68"/>
      <c r="U18" s="68"/>
      <c r="V18" s="68"/>
      <c r="W18" s="81"/>
      <c r="X18" s="81"/>
      <c r="Y18" s="81"/>
      <c r="Z18" s="68"/>
      <c r="AA18" s="68"/>
      <c r="AB18" s="68"/>
      <c r="AC18" s="68"/>
      <c r="AD18" s="66"/>
      <c r="AE18" s="75"/>
      <c r="AF18" s="11"/>
      <c r="AG18" s="24"/>
      <c r="AH18" s="22"/>
      <c r="AJ18" s="22"/>
      <c r="AK18" s="25"/>
      <c r="AL18" s="46"/>
      <c r="AM18" s="46"/>
      <c r="AN18" s="46"/>
      <c r="AO18" s="56"/>
      <c r="AP18" s="28"/>
      <c r="AQ18" s="28"/>
      <c r="AR18" s="29"/>
      <c r="AS18" s="10" t="s">
        <v>119</v>
      </c>
      <c r="AT18" s="10"/>
      <c r="AU18" s="10" t="s">
        <v>120</v>
      </c>
      <c r="AV18" s="12" t="s">
        <v>118</v>
      </c>
      <c r="AW18" s="3" t="s">
        <v>118</v>
      </c>
      <c r="AX18" s="3"/>
    </row>
    <row r="19" spans="1:50" ht="45" customHeight="1" x14ac:dyDescent="0.25">
      <c r="A19" s="70"/>
      <c r="B19" s="70"/>
      <c r="C19" s="70"/>
      <c r="D19" s="71"/>
      <c r="E19" s="69"/>
      <c r="F19" s="68"/>
      <c r="G19" s="68"/>
      <c r="H19" s="80"/>
      <c r="I19" s="68"/>
      <c r="J19" s="68"/>
      <c r="K19" s="78"/>
      <c r="L19" s="78"/>
      <c r="M19" s="78"/>
      <c r="N19" s="78"/>
      <c r="O19" s="68"/>
      <c r="P19" s="68"/>
      <c r="Q19" s="68"/>
      <c r="R19" s="68"/>
      <c r="S19" s="68"/>
      <c r="T19" s="68"/>
      <c r="U19" s="68"/>
      <c r="V19" s="68"/>
      <c r="W19" s="81"/>
      <c r="X19" s="81"/>
      <c r="Y19" s="81"/>
      <c r="Z19" s="68"/>
      <c r="AA19" s="68"/>
      <c r="AB19" s="68"/>
      <c r="AC19" s="68"/>
      <c r="AD19" s="66"/>
      <c r="AE19" s="75"/>
      <c r="AF19" s="11"/>
      <c r="AG19" s="24"/>
      <c r="AH19" s="22"/>
      <c r="AJ19" s="22"/>
      <c r="AK19" s="25"/>
      <c r="AL19" s="46"/>
      <c r="AM19" s="46"/>
      <c r="AN19" s="46"/>
      <c r="AO19" s="56"/>
      <c r="AP19" s="28"/>
      <c r="AQ19" s="28"/>
      <c r="AR19" s="29"/>
      <c r="AS19" s="10" t="s">
        <v>121</v>
      </c>
      <c r="AT19" s="10"/>
      <c r="AU19" s="10" t="s">
        <v>122</v>
      </c>
      <c r="AV19" s="12" t="s">
        <v>118</v>
      </c>
      <c r="AW19" s="3" t="s">
        <v>118</v>
      </c>
      <c r="AX19" s="3"/>
    </row>
    <row r="20" spans="1:50" ht="243" customHeight="1" x14ac:dyDescent="0.25">
      <c r="A20" s="70"/>
      <c r="B20" s="70"/>
      <c r="C20" s="70"/>
      <c r="D20" s="71"/>
      <c r="E20" s="69"/>
      <c r="F20" s="76"/>
      <c r="G20" s="76"/>
      <c r="H20" s="80"/>
      <c r="I20" s="68" t="s">
        <v>123</v>
      </c>
      <c r="J20" s="76">
        <f>AB20</f>
        <v>2027415</v>
      </c>
      <c r="K20" s="76">
        <v>1914622.128</v>
      </c>
      <c r="L20" s="76">
        <v>2098425.8522879998</v>
      </c>
      <c r="M20" s="76">
        <v>2299874.734107648</v>
      </c>
      <c r="N20" s="76">
        <v>2520662.7085819822</v>
      </c>
      <c r="O20" s="76">
        <f>W20</f>
        <v>520767</v>
      </c>
      <c r="P20" s="76">
        <f>X20</f>
        <v>500644</v>
      </c>
      <c r="Q20" s="76">
        <f>Y20</f>
        <v>589773</v>
      </c>
      <c r="R20" s="76">
        <f>+W20+X20+Y20+Z20</f>
        <v>2245646</v>
      </c>
      <c r="S20" s="76">
        <f>+R20</f>
        <v>2245646</v>
      </c>
      <c r="T20" s="68" t="s">
        <v>52</v>
      </c>
      <c r="U20" s="68" t="s">
        <v>123</v>
      </c>
      <c r="V20" s="68">
        <f>2299875</f>
        <v>2299875</v>
      </c>
      <c r="W20" s="76">
        <f>SUM('datos pax'!E4:E6)</f>
        <v>520767</v>
      </c>
      <c r="X20" s="76">
        <f>SUM('datos pax'!E7:E9)</f>
        <v>500644</v>
      </c>
      <c r="Y20" s="76">
        <f>SUM('datos pax'!E10:E12)</f>
        <v>589773</v>
      </c>
      <c r="Z20" s="76">
        <f>SUM('datos pax'!E13:E15)</f>
        <v>634462</v>
      </c>
      <c r="AA20" s="68" t="s">
        <v>124</v>
      </c>
      <c r="AB20" s="76">
        <v>2027415</v>
      </c>
      <c r="AC20" s="76">
        <v>2299875</v>
      </c>
      <c r="AD20" s="42"/>
      <c r="AE20" s="75"/>
      <c r="AF20" s="79" t="s">
        <v>54</v>
      </c>
      <c r="AG20" s="69" t="s">
        <v>55</v>
      </c>
      <c r="AH20" s="22"/>
      <c r="AJ20" s="22"/>
      <c r="AK20" s="25"/>
      <c r="AL20" s="46"/>
      <c r="AM20" s="46"/>
      <c r="AN20" s="46"/>
      <c r="AO20" s="56"/>
      <c r="AP20" s="28"/>
      <c r="AQ20" s="28"/>
      <c r="AR20" s="29"/>
      <c r="AS20" s="10" t="s">
        <v>125</v>
      </c>
      <c r="AT20" s="10"/>
      <c r="AU20" s="10" t="s">
        <v>126</v>
      </c>
      <c r="AV20" s="3" t="s">
        <v>113</v>
      </c>
      <c r="AW20" s="3" t="s">
        <v>127</v>
      </c>
      <c r="AX20" s="3"/>
    </row>
    <row r="21" spans="1:50" ht="74.25" customHeight="1" x14ac:dyDescent="0.25">
      <c r="A21" s="70"/>
      <c r="B21" s="70"/>
      <c r="C21" s="70"/>
      <c r="D21" s="71"/>
      <c r="E21" s="69"/>
      <c r="F21" s="76"/>
      <c r="G21" s="76"/>
      <c r="H21" s="80"/>
      <c r="I21" s="68"/>
      <c r="J21" s="76"/>
      <c r="K21" s="76"/>
      <c r="L21" s="76"/>
      <c r="M21" s="76"/>
      <c r="N21" s="76"/>
      <c r="O21" s="76"/>
      <c r="P21" s="76"/>
      <c r="Q21" s="76"/>
      <c r="R21" s="76"/>
      <c r="S21" s="76"/>
      <c r="T21" s="68"/>
      <c r="U21" s="68"/>
      <c r="V21" s="68"/>
      <c r="W21" s="76"/>
      <c r="X21" s="76"/>
      <c r="Y21" s="76"/>
      <c r="Z21" s="76"/>
      <c r="AA21" s="68"/>
      <c r="AB21" s="76"/>
      <c r="AC21" s="76"/>
      <c r="AD21" s="42"/>
      <c r="AE21" s="75"/>
      <c r="AF21" s="79"/>
      <c r="AG21" s="69"/>
      <c r="AH21" s="22"/>
      <c r="AJ21" s="22"/>
      <c r="AK21" s="25"/>
      <c r="AL21" s="46"/>
      <c r="AM21" s="46"/>
      <c r="AN21" s="46"/>
      <c r="AO21" s="56"/>
      <c r="AP21" s="28"/>
      <c r="AQ21" s="28"/>
      <c r="AR21" s="29"/>
      <c r="AS21" s="10" t="s">
        <v>128</v>
      </c>
      <c r="AT21" s="10"/>
      <c r="AU21" s="10" t="s">
        <v>129</v>
      </c>
      <c r="AV21" s="3" t="s">
        <v>64</v>
      </c>
      <c r="AW21" s="10" t="s">
        <v>129</v>
      </c>
      <c r="AX21" s="10" t="s">
        <v>129</v>
      </c>
    </row>
    <row r="22" spans="1:50" ht="45" customHeight="1" x14ac:dyDescent="0.25">
      <c r="A22" s="70"/>
      <c r="B22" s="70"/>
      <c r="C22" s="70"/>
      <c r="D22" s="71"/>
      <c r="E22" s="69"/>
      <c r="F22" s="76"/>
      <c r="G22" s="76"/>
      <c r="H22" s="80"/>
      <c r="I22" s="68"/>
      <c r="J22" s="76"/>
      <c r="K22" s="76"/>
      <c r="L22" s="76"/>
      <c r="M22" s="76"/>
      <c r="N22" s="76"/>
      <c r="O22" s="76"/>
      <c r="P22" s="76"/>
      <c r="Q22" s="76"/>
      <c r="R22" s="76"/>
      <c r="S22" s="76"/>
      <c r="T22" s="68"/>
      <c r="U22" s="68"/>
      <c r="V22" s="68"/>
      <c r="W22" s="76"/>
      <c r="X22" s="76"/>
      <c r="Y22" s="76"/>
      <c r="Z22" s="76"/>
      <c r="AA22" s="68"/>
      <c r="AB22" s="76"/>
      <c r="AC22" s="76"/>
      <c r="AD22" s="82">
        <f>(W20+X20+Y20+Z20)/(V20)</f>
        <v>0.97642089243980656</v>
      </c>
      <c r="AE22" s="75"/>
      <c r="AF22" s="79"/>
      <c r="AG22" s="69"/>
      <c r="AH22" s="22"/>
      <c r="AJ22" s="22"/>
      <c r="AK22" s="25"/>
      <c r="AL22" s="46"/>
      <c r="AM22" s="46"/>
      <c r="AN22" s="46"/>
      <c r="AO22" s="56"/>
      <c r="AP22" s="28"/>
      <c r="AQ22" s="28"/>
      <c r="AR22" s="29"/>
      <c r="AS22" s="3" t="s">
        <v>111</v>
      </c>
      <c r="AT22" s="3"/>
      <c r="AU22" s="10" t="s">
        <v>112</v>
      </c>
      <c r="AV22" s="10" t="s">
        <v>112</v>
      </c>
      <c r="AW22" s="3" t="s">
        <v>114</v>
      </c>
      <c r="AX22" s="3" t="s">
        <v>115</v>
      </c>
    </row>
    <row r="23" spans="1:50" ht="365.25" customHeight="1" x14ac:dyDescent="0.25">
      <c r="A23" s="70"/>
      <c r="B23" s="70"/>
      <c r="C23" s="70"/>
      <c r="D23" s="71"/>
      <c r="E23" s="69"/>
      <c r="F23" s="76"/>
      <c r="G23" s="76"/>
      <c r="H23" s="80"/>
      <c r="I23" s="68"/>
      <c r="J23" s="76"/>
      <c r="K23" s="76"/>
      <c r="L23" s="76"/>
      <c r="M23" s="76"/>
      <c r="N23" s="76"/>
      <c r="O23" s="76"/>
      <c r="P23" s="76"/>
      <c r="Q23" s="76"/>
      <c r="R23" s="76"/>
      <c r="S23" s="76"/>
      <c r="T23" s="68"/>
      <c r="U23" s="68"/>
      <c r="V23" s="68"/>
      <c r="W23" s="76"/>
      <c r="X23" s="76"/>
      <c r="Y23" s="76"/>
      <c r="Z23" s="76"/>
      <c r="AA23" s="68"/>
      <c r="AB23" s="76"/>
      <c r="AC23" s="76"/>
      <c r="AD23" s="82"/>
      <c r="AE23" s="75"/>
      <c r="AF23" s="6"/>
      <c r="AG23" s="69"/>
      <c r="AH23" s="22"/>
      <c r="AJ23" s="22"/>
      <c r="AK23" s="25"/>
      <c r="AL23" s="46"/>
      <c r="AM23" s="46"/>
      <c r="AN23" s="46"/>
      <c r="AO23" s="56"/>
      <c r="AP23" s="28"/>
      <c r="AQ23" s="28"/>
      <c r="AR23" s="29"/>
      <c r="AS23" s="10" t="s">
        <v>130</v>
      </c>
      <c r="AT23" s="10"/>
      <c r="AU23" s="10" t="s">
        <v>131</v>
      </c>
      <c r="AV23" s="3"/>
      <c r="AW23" s="3" t="s">
        <v>132</v>
      </c>
      <c r="AX23" s="3" t="s">
        <v>132</v>
      </c>
    </row>
    <row r="24" spans="1:50" s="34" customFormat="1" ht="165.75" x14ac:dyDescent="0.25">
      <c r="A24" s="70"/>
      <c r="B24" s="70"/>
      <c r="C24" s="70"/>
      <c r="D24" s="71"/>
      <c r="E24" s="69"/>
      <c r="F24" s="76"/>
      <c r="G24" s="76"/>
      <c r="H24" s="80" t="s">
        <v>133</v>
      </c>
      <c r="I24" s="68" t="s">
        <v>134</v>
      </c>
      <c r="J24" s="76">
        <v>1</v>
      </c>
      <c r="K24" s="76">
        <v>1</v>
      </c>
      <c r="L24" s="76">
        <v>1</v>
      </c>
      <c r="M24" s="76">
        <v>1</v>
      </c>
      <c r="N24" s="76">
        <v>1</v>
      </c>
      <c r="O24" s="76">
        <v>1</v>
      </c>
      <c r="P24" s="76">
        <f>X24</f>
        <v>1</v>
      </c>
      <c r="Q24" s="76">
        <f>Y24</f>
        <v>1</v>
      </c>
      <c r="R24" s="76">
        <f>Q24</f>
        <v>1</v>
      </c>
      <c r="S24" s="76">
        <f>R24</f>
        <v>1</v>
      </c>
      <c r="T24" s="80" t="s">
        <v>52</v>
      </c>
      <c r="U24" s="68" t="s">
        <v>134</v>
      </c>
      <c r="V24" s="47"/>
      <c r="W24" s="76">
        <v>1</v>
      </c>
      <c r="X24" s="76">
        <v>1</v>
      </c>
      <c r="Y24" s="76">
        <v>1</v>
      </c>
      <c r="Z24" s="76">
        <v>1</v>
      </c>
      <c r="AA24" s="68" t="s">
        <v>134</v>
      </c>
      <c r="AB24" s="76">
        <v>1</v>
      </c>
      <c r="AC24" s="76">
        <v>1</v>
      </c>
      <c r="AD24" s="66">
        <f>Z24/V25</f>
        <v>1</v>
      </c>
      <c r="AE24" s="75"/>
      <c r="AF24" s="79" t="s">
        <v>54</v>
      </c>
      <c r="AG24" s="69" t="s">
        <v>69</v>
      </c>
      <c r="AH24" s="22" t="s">
        <v>135</v>
      </c>
      <c r="AI24" s="53"/>
      <c r="AJ24" s="22" t="s">
        <v>57</v>
      </c>
      <c r="AK24" s="25">
        <v>150000000</v>
      </c>
      <c r="AL24" s="46">
        <v>100000000</v>
      </c>
      <c r="AM24" s="54" t="s">
        <v>135</v>
      </c>
      <c r="AN24" s="56" t="s">
        <v>192</v>
      </c>
      <c r="AO24" s="56" t="s">
        <v>189</v>
      </c>
      <c r="AP24" s="55">
        <v>150000000</v>
      </c>
      <c r="AQ24" s="55">
        <v>138760000</v>
      </c>
      <c r="AR24" s="58">
        <f>AQ24/AP24</f>
        <v>0.9250666666666667</v>
      </c>
      <c r="AS24" s="13" t="s">
        <v>136</v>
      </c>
      <c r="AT24" s="13"/>
      <c r="AU24" s="13" t="s">
        <v>137</v>
      </c>
      <c r="AV24" s="9" t="s">
        <v>118</v>
      </c>
      <c r="AW24" s="3" t="s">
        <v>138</v>
      </c>
      <c r="AX24" s="3" t="s">
        <v>139</v>
      </c>
    </row>
    <row r="25" spans="1:50" ht="216.75" x14ac:dyDescent="0.25">
      <c r="A25" s="70"/>
      <c r="B25" s="70"/>
      <c r="C25" s="70"/>
      <c r="D25" s="71"/>
      <c r="E25" s="69"/>
      <c r="F25" s="76"/>
      <c r="G25" s="76"/>
      <c r="H25" s="80"/>
      <c r="I25" s="68"/>
      <c r="J25" s="76"/>
      <c r="K25" s="76"/>
      <c r="L25" s="76"/>
      <c r="M25" s="76"/>
      <c r="N25" s="76"/>
      <c r="O25" s="76"/>
      <c r="P25" s="76"/>
      <c r="Q25" s="76"/>
      <c r="R25" s="76"/>
      <c r="S25" s="76"/>
      <c r="T25" s="80"/>
      <c r="U25" s="68"/>
      <c r="V25" s="47">
        <f>1</f>
        <v>1</v>
      </c>
      <c r="W25" s="76"/>
      <c r="X25" s="76"/>
      <c r="Y25" s="76"/>
      <c r="Z25" s="76"/>
      <c r="AA25" s="68"/>
      <c r="AB25" s="76"/>
      <c r="AC25" s="76"/>
      <c r="AD25" s="66"/>
      <c r="AE25" s="75"/>
      <c r="AF25" s="79"/>
      <c r="AG25" s="69"/>
      <c r="AH25" s="22"/>
      <c r="AJ25" s="22"/>
      <c r="AK25" s="25"/>
      <c r="AL25" s="46"/>
      <c r="AS25" s="13" t="s">
        <v>140</v>
      </c>
      <c r="AT25" s="13"/>
      <c r="AU25" s="13" t="s">
        <v>141</v>
      </c>
      <c r="AV25" s="13" t="s">
        <v>141</v>
      </c>
      <c r="AW25" s="13" t="s">
        <v>142</v>
      </c>
      <c r="AX25" s="14" t="s">
        <v>143</v>
      </c>
    </row>
    <row r="26" spans="1:50" ht="186" customHeight="1" x14ac:dyDescent="0.25">
      <c r="A26" s="70"/>
      <c r="B26" s="70"/>
      <c r="C26" s="70"/>
      <c r="D26" s="71"/>
      <c r="E26" s="69"/>
      <c r="F26" s="76"/>
      <c r="G26" s="76"/>
      <c r="H26" s="80"/>
      <c r="I26" s="68"/>
      <c r="J26" s="76"/>
      <c r="K26" s="76"/>
      <c r="L26" s="76"/>
      <c r="M26" s="76"/>
      <c r="N26" s="76"/>
      <c r="O26" s="76"/>
      <c r="P26" s="76"/>
      <c r="Q26" s="76"/>
      <c r="R26" s="76"/>
      <c r="S26" s="76"/>
      <c r="T26" s="80"/>
      <c r="U26" s="68"/>
      <c r="V26" s="47"/>
      <c r="W26" s="76"/>
      <c r="X26" s="76"/>
      <c r="Y26" s="76"/>
      <c r="Z26" s="76"/>
      <c r="AA26" s="68"/>
      <c r="AB26" s="76"/>
      <c r="AC26" s="76"/>
      <c r="AD26" s="66"/>
      <c r="AE26" s="75"/>
      <c r="AF26" s="79"/>
      <c r="AG26" s="69"/>
      <c r="AH26" s="22"/>
      <c r="AJ26" s="22"/>
      <c r="AK26" s="25"/>
      <c r="AL26" s="46"/>
      <c r="AM26" s="46"/>
      <c r="AN26" s="46"/>
      <c r="AO26" s="56"/>
      <c r="AP26" s="28"/>
      <c r="AQ26" s="28"/>
      <c r="AR26" s="29"/>
      <c r="AS26" s="13" t="s">
        <v>144</v>
      </c>
      <c r="AT26" s="13"/>
      <c r="AU26" s="13" t="s">
        <v>145</v>
      </c>
      <c r="AV26" s="3" t="s">
        <v>146</v>
      </c>
      <c r="AW26" s="3" t="s">
        <v>147</v>
      </c>
      <c r="AX26" s="3" t="s">
        <v>148</v>
      </c>
    </row>
    <row r="27" spans="1:50" ht="342" customHeight="1" x14ac:dyDescent="0.25">
      <c r="A27" s="70"/>
      <c r="B27" s="70"/>
      <c r="C27" s="70"/>
      <c r="D27" s="71"/>
      <c r="E27" s="69"/>
      <c r="F27" s="76"/>
      <c r="G27" s="76"/>
      <c r="H27" s="68" t="s">
        <v>149</v>
      </c>
      <c r="I27" s="68" t="s">
        <v>150</v>
      </c>
      <c r="J27" s="76">
        <v>6</v>
      </c>
      <c r="K27" s="76">
        <v>6</v>
      </c>
      <c r="L27" s="76">
        <v>7</v>
      </c>
      <c r="M27" s="76">
        <v>7</v>
      </c>
      <c r="N27" s="76">
        <v>7</v>
      </c>
      <c r="O27" s="76">
        <v>6</v>
      </c>
      <c r="P27" s="76">
        <v>6</v>
      </c>
      <c r="Q27" s="76">
        <f>Y27</f>
        <v>0</v>
      </c>
      <c r="R27" s="76">
        <f>Q27</f>
        <v>0</v>
      </c>
      <c r="S27" s="76">
        <f>J27</f>
        <v>6</v>
      </c>
      <c r="T27" s="68" t="s">
        <v>52</v>
      </c>
      <c r="U27" s="68" t="s">
        <v>150</v>
      </c>
      <c r="V27" s="68">
        <f>1</f>
        <v>1</v>
      </c>
      <c r="W27" s="76">
        <f>0</f>
        <v>0</v>
      </c>
      <c r="X27" s="76">
        <f>0</f>
        <v>0</v>
      </c>
      <c r="Y27" s="76">
        <f>0</f>
        <v>0</v>
      </c>
      <c r="Z27" s="76">
        <v>0</v>
      </c>
      <c r="AA27" s="68" t="s">
        <v>151</v>
      </c>
      <c r="AB27" s="76">
        <v>6</v>
      </c>
      <c r="AC27" s="76">
        <v>0</v>
      </c>
      <c r="AD27" s="66">
        <f>Z27/V27</f>
        <v>0</v>
      </c>
      <c r="AE27" s="75"/>
      <c r="AF27" s="79" t="s">
        <v>54</v>
      </c>
      <c r="AG27" s="69" t="s">
        <v>55</v>
      </c>
      <c r="AH27" s="22" t="s">
        <v>152</v>
      </c>
      <c r="AJ27" s="22" t="s">
        <v>57</v>
      </c>
      <c r="AK27" s="25">
        <v>403136294</v>
      </c>
      <c r="AL27" s="46">
        <v>395000000</v>
      </c>
      <c r="AM27" s="46"/>
      <c r="AN27" s="46"/>
      <c r="AO27" s="56"/>
      <c r="AP27" s="28"/>
      <c r="AQ27" s="28"/>
      <c r="AR27" s="29"/>
      <c r="AS27" s="4" t="s">
        <v>153</v>
      </c>
      <c r="AT27" s="4"/>
      <c r="AU27" s="4" t="s">
        <v>154</v>
      </c>
      <c r="AV27" s="3" t="s">
        <v>146</v>
      </c>
      <c r="AW27" s="3" t="s">
        <v>155</v>
      </c>
      <c r="AX27" s="3" t="s">
        <v>156</v>
      </c>
    </row>
    <row r="28" spans="1:50" ht="354.75" customHeight="1" x14ac:dyDescent="0.25">
      <c r="A28" s="70"/>
      <c r="B28" s="70"/>
      <c r="C28" s="70"/>
      <c r="D28" s="71"/>
      <c r="E28" s="69"/>
      <c r="F28" s="76"/>
      <c r="G28" s="76"/>
      <c r="H28" s="68"/>
      <c r="I28" s="68"/>
      <c r="J28" s="76"/>
      <c r="K28" s="76"/>
      <c r="L28" s="76"/>
      <c r="M28" s="76"/>
      <c r="N28" s="76"/>
      <c r="O28" s="76"/>
      <c r="P28" s="76"/>
      <c r="Q28" s="76"/>
      <c r="R28" s="76"/>
      <c r="S28" s="76"/>
      <c r="T28" s="68"/>
      <c r="U28" s="68"/>
      <c r="V28" s="68"/>
      <c r="W28" s="76"/>
      <c r="X28" s="76"/>
      <c r="Y28" s="76"/>
      <c r="Z28" s="76"/>
      <c r="AA28" s="68"/>
      <c r="AB28" s="76"/>
      <c r="AC28" s="76"/>
      <c r="AD28" s="66"/>
      <c r="AE28" s="75"/>
      <c r="AF28" s="79"/>
      <c r="AG28" s="69"/>
      <c r="AH28" s="22"/>
      <c r="AJ28" s="22"/>
      <c r="AK28" s="25"/>
      <c r="AL28" s="46"/>
      <c r="AM28" s="54" t="s">
        <v>152</v>
      </c>
      <c r="AN28" s="30" t="s">
        <v>193</v>
      </c>
      <c r="AO28" s="56" t="s">
        <v>189</v>
      </c>
      <c r="AP28" s="59">
        <v>403136294</v>
      </c>
      <c r="AQ28" s="59">
        <v>395000000</v>
      </c>
      <c r="AR28" s="27">
        <f>AQ28/AP28</f>
        <v>0.97981751055140676</v>
      </c>
      <c r="AS28" s="4" t="s">
        <v>157</v>
      </c>
      <c r="AT28" s="4"/>
      <c r="AU28" s="4" t="s">
        <v>158</v>
      </c>
      <c r="AV28" s="3" t="s">
        <v>146</v>
      </c>
      <c r="AW28" s="3" t="s">
        <v>159</v>
      </c>
      <c r="AX28" s="3" t="s">
        <v>160</v>
      </c>
    </row>
    <row r="29" spans="1:50" ht="23.25" x14ac:dyDescent="0.3">
      <c r="J29" s="33"/>
      <c r="AE29" s="49">
        <f>AE4</f>
        <v>0.8537744132056867</v>
      </c>
      <c r="AK29" s="50"/>
      <c r="AL29" s="50"/>
      <c r="AM29" s="50"/>
      <c r="AN29" s="50"/>
      <c r="AO29" s="50"/>
      <c r="AP29" s="51">
        <f>SUM(AP5:AP28)</f>
        <v>2192966000</v>
      </c>
      <c r="AQ29" s="51">
        <f>SUM(AQ5:AQ28)</f>
        <v>2152301000</v>
      </c>
      <c r="AR29" s="52">
        <f>AQ29/AP29</f>
        <v>0.98145662085048291</v>
      </c>
      <c r="AV29" s="36"/>
    </row>
    <row r="30" spans="1:50" x14ac:dyDescent="0.25">
      <c r="E30" s="32" t="s">
        <v>161</v>
      </c>
      <c r="AV30" s="36"/>
    </row>
    <row r="31" spans="1:50" x14ac:dyDescent="0.25">
      <c r="E31" s="32" t="s">
        <v>162</v>
      </c>
      <c r="AV31" s="36"/>
    </row>
    <row r="32" spans="1:50" x14ac:dyDescent="0.25">
      <c r="E32" s="32" t="s">
        <v>163</v>
      </c>
      <c r="AV32" s="36"/>
    </row>
    <row r="33" spans="5:48" x14ac:dyDescent="0.25">
      <c r="E33" s="32" t="s">
        <v>164</v>
      </c>
      <c r="AV33" s="36"/>
    </row>
    <row r="34" spans="5:48" x14ac:dyDescent="0.25">
      <c r="AV34" s="36"/>
    </row>
    <row r="35" spans="5:48" x14ac:dyDescent="0.25">
      <c r="AV35" s="36"/>
    </row>
    <row r="36" spans="5:48" x14ac:dyDescent="0.25">
      <c r="AV36" s="36"/>
    </row>
    <row r="37" spans="5:48" x14ac:dyDescent="0.25">
      <c r="AV37" s="36"/>
    </row>
    <row r="38" spans="5:48" x14ac:dyDescent="0.25">
      <c r="AV38" s="36"/>
    </row>
    <row r="39" spans="5:48" x14ac:dyDescent="0.25">
      <c r="AV39" s="36"/>
    </row>
    <row r="40" spans="5:48" x14ac:dyDescent="0.25">
      <c r="AV40" s="36"/>
    </row>
    <row r="41" spans="5:48" x14ac:dyDescent="0.25">
      <c r="AV41" s="36"/>
    </row>
    <row r="42" spans="5:48" x14ac:dyDescent="0.25">
      <c r="AV42" s="36"/>
    </row>
    <row r="43" spans="5:48" x14ac:dyDescent="0.25">
      <c r="AV43" s="36"/>
    </row>
    <row r="44" spans="5:48" x14ac:dyDescent="0.25">
      <c r="AV44" s="36"/>
    </row>
    <row r="45" spans="5:48" x14ac:dyDescent="0.25">
      <c r="AV45" s="36"/>
    </row>
    <row r="46" spans="5:48" x14ac:dyDescent="0.25">
      <c r="AV46" s="36"/>
    </row>
    <row r="47" spans="5:48" x14ac:dyDescent="0.25">
      <c r="AV47" s="36"/>
    </row>
    <row r="48" spans="5:48" x14ac:dyDescent="0.25">
      <c r="AV48" s="36"/>
    </row>
    <row r="49" spans="48:48" x14ac:dyDescent="0.25">
      <c r="AV49" s="36"/>
    </row>
    <row r="50" spans="48:48" x14ac:dyDescent="0.25">
      <c r="AV50" s="36"/>
    </row>
    <row r="51" spans="48:48" x14ac:dyDescent="0.25">
      <c r="AV51" s="36"/>
    </row>
    <row r="52" spans="48:48" x14ac:dyDescent="0.25">
      <c r="AV52" s="36"/>
    </row>
    <row r="53" spans="48:48" x14ac:dyDescent="0.25">
      <c r="AV53" s="36"/>
    </row>
    <row r="54" spans="48:48" x14ac:dyDescent="0.25">
      <c r="AV54" s="36"/>
    </row>
    <row r="55" spans="48:48" x14ac:dyDescent="0.25">
      <c r="AV55" s="36"/>
    </row>
    <row r="56" spans="48:48" x14ac:dyDescent="0.25">
      <c r="AV56" s="36"/>
    </row>
    <row r="57" spans="48:48" x14ac:dyDescent="0.25">
      <c r="AV57" s="36"/>
    </row>
    <row r="58" spans="48:48" x14ac:dyDescent="0.25">
      <c r="AV58" s="36"/>
    </row>
    <row r="59" spans="48:48" x14ac:dyDescent="0.25">
      <c r="AV59" s="36"/>
    </row>
    <row r="60" spans="48:48" x14ac:dyDescent="0.25">
      <c r="AV60" s="36"/>
    </row>
    <row r="61" spans="48:48" x14ac:dyDescent="0.25">
      <c r="AV61" s="36"/>
    </row>
    <row r="62" spans="48:48" x14ac:dyDescent="0.25">
      <c r="AV62" s="36"/>
    </row>
    <row r="63" spans="48:48" x14ac:dyDescent="0.25">
      <c r="AV63" s="36"/>
    </row>
    <row r="64" spans="48:48" x14ac:dyDescent="0.25">
      <c r="AV64" s="36"/>
    </row>
    <row r="65" spans="48:48" x14ac:dyDescent="0.25">
      <c r="AV65" s="36"/>
    </row>
    <row r="66" spans="48:48" x14ac:dyDescent="0.25">
      <c r="AV66" s="36"/>
    </row>
    <row r="67" spans="48:48" x14ac:dyDescent="0.25">
      <c r="AV67" s="36"/>
    </row>
    <row r="68" spans="48:48" x14ac:dyDescent="0.25">
      <c r="AV68" s="36"/>
    </row>
    <row r="69" spans="48:48" x14ac:dyDescent="0.25">
      <c r="AV69" s="36"/>
    </row>
    <row r="70" spans="48:48" x14ac:dyDescent="0.25">
      <c r="AV70" s="36"/>
    </row>
    <row r="71" spans="48:48" x14ac:dyDescent="0.25">
      <c r="AV71" s="36"/>
    </row>
    <row r="72" spans="48:48" x14ac:dyDescent="0.25">
      <c r="AV72" s="36"/>
    </row>
    <row r="73" spans="48:48" x14ac:dyDescent="0.25">
      <c r="AV73" s="36"/>
    </row>
    <row r="74" spans="48:48" x14ac:dyDescent="0.25">
      <c r="AV74" s="36"/>
    </row>
    <row r="75" spans="48:48" x14ac:dyDescent="0.25">
      <c r="AV75" s="36"/>
    </row>
    <row r="76" spans="48:48" x14ac:dyDescent="0.25">
      <c r="AV76" s="36"/>
    </row>
    <row r="77" spans="48:48" x14ac:dyDescent="0.25">
      <c r="AV77" s="36"/>
    </row>
    <row r="78" spans="48:48" x14ac:dyDescent="0.25">
      <c r="AV78" s="36"/>
    </row>
    <row r="79" spans="48:48" x14ac:dyDescent="0.25">
      <c r="AV79" s="36"/>
    </row>
    <row r="80" spans="48:48" x14ac:dyDescent="0.25">
      <c r="AV80" s="36"/>
    </row>
    <row r="81" spans="48:48" x14ac:dyDescent="0.25">
      <c r="AV81" s="36"/>
    </row>
    <row r="82" spans="48:48" x14ac:dyDescent="0.25">
      <c r="AV82" s="36"/>
    </row>
    <row r="83" spans="48:48" x14ac:dyDescent="0.25">
      <c r="AV83" s="36"/>
    </row>
    <row r="84" spans="48:48" x14ac:dyDescent="0.25">
      <c r="AV84" s="36"/>
    </row>
    <row r="85" spans="48:48" x14ac:dyDescent="0.25">
      <c r="AV85" s="36"/>
    </row>
    <row r="86" spans="48:48" x14ac:dyDescent="0.25">
      <c r="AV86" s="36"/>
    </row>
    <row r="87" spans="48:48" x14ac:dyDescent="0.25">
      <c r="AV87" s="36"/>
    </row>
    <row r="88" spans="48:48" x14ac:dyDescent="0.25">
      <c r="AV88" s="36"/>
    </row>
    <row r="89" spans="48:48" x14ac:dyDescent="0.25">
      <c r="AV89" s="36"/>
    </row>
    <row r="90" spans="48:48" x14ac:dyDescent="0.25">
      <c r="AV90" s="36"/>
    </row>
    <row r="91" spans="48:48" x14ac:dyDescent="0.25">
      <c r="AV91" s="36"/>
    </row>
    <row r="92" spans="48:48" x14ac:dyDescent="0.25">
      <c r="AV92" s="36"/>
    </row>
    <row r="93" spans="48:48" x14ac:dyDescent="0.25">
      <c r="AV93" s="36"/>
    </row>
    <row r="94" spans="48:48" x14ac:dyDescent="0.25">
      <c r="AV94" s="36"/>
    </row>
    <row r="95" spans="48:48" x14ac:dyDescent="0.25">
      <c r="AV95" s="36"/>
    </row>
    <row r="96" spans="48:48" x14ac:dyDescent="0.25">
      <c r="AV96" s="36"/>
    </row>
    <row r="97" spans="48:48" x14ac:dyDescent="0.25">
      <c r="AV97" s="36"/>
    </row>
    <row r="98" spans="48:48" x14ac:dyDescent="0.25">
      <c r="AV98" s="36"/>
    </row>
    <row r="99" spans="48:48" x14ac:dyDescent="0.25">
      <c r="AV99" s="36"/>
    </row>
    <row r="100" spans="48:48" x14ac:dyDescent="0.25">
      <c r="AV100" s="36"/>
    </row>
    <row r="101" spans="48:48" x14ac:dyDescent="0.25">
      <c r="AV101" s="36"/>
    </row>
    <row r="102" spans="48:48" x14ac:dyDescent="0.25">
      <c r="AV102" s="36"/>
    </row>
    <row r="103" spans="48:48" x14ac:dyDescent="0.25">
      <c r="AV103" s="36"/>
    </row>
    <row r="104" spans="48:48" x14ac:dyDescent="0.25">
      <c r="AV104" s="36"/>
    </row>
    <row r="105" spans="48:48" x14ac:dyDescent="0.25">
      <c r="AV105" s="36"/>
    </row>
    <row r="106" spans="48:48" x14ac:dyDescent="0.25">
      <c r="AV106" s="36"/>
    </row>
    <row r="107" spans="48:48" x14ac:dyDescent="0.25">
      <c r="AV107" s="36"/>
    </row>
    <row r="108" spans="48:48" x14ac:dyDescent="0.25">
      <c r="AV108" s="36"/>
    </row>
    <row r="109" spans="48:48" x14ac:dyDescent="0.25">
      <c r="AV109" s="36"/>
    </row>
    <row r="110" spans="48:48" x14ac:dyDescent="0.25">
      <c r="AV110" s="36"/>
    </row>
    <row r="111" spans="48:48" x14ac:dyDescent="0.25">
      <c r="AV111" s="36"/>
    </row>
    <row r="112" spans="48:48" x14ac:dyDescent="0.25">
      <c r="AV112" s="36"/>
    </row>
    <row r="113" spans="48:48" x14ac:dyDescent="0.25">
      <c r="AV113" s="36"/>
    </row>
    <row r="114" spans="48:48" x14ac:dyDescent="0.25">
      <c r="AV114" s="36"/>
    </row>
    <row r="115" spans="48:48" x14ac:dyDescent="0.25">
      <c r="AV115" s="36"/>
    </row>
    <row r="116" spans="48:48" x14ac:dyDescent="0.25">
      <c r="AV116" s="36"/>
    </row>
    <row r="117" spans="48:48" x14ac:dyDescent="0.25">
      <c r="AV117" s="36"/>
    </row>
    <row r="118" spans="48:48" x14ac:dyDescent="0.25">
      <c r="AV118" s="36"/>
    </row>
    <row r="119" spans="48:48" x14ac:dyDescent="0.25">
      <c r="AV119" s="36"/>
    </row>
    <row r="120" spans="48:48" x14ac:dyDescent="0.25">
      <c r="AV120" s="36"/>
    </row>
    <row r="121" spans="48:48" x14ac:dyDescent="0.25">
      <c r="AV121" s="36"/>
    </row>
    <row r="122" spans="48:48" x14ac:dyDescent="0.25">
      <c r="AV122" s="36"/>
    </row>
    <row r="123" spans="48:48" x14ac:dyDescent="0.25">
      <c r="AV123" s="36"/>
    </row>
    <row r="124" spans="48:48" x14ac:dyDescent="0.25">
      <c r="AV124" s="36"/>
    </row>
    <row r="125" spans="48:48" x14ac:dyDescent="0.25">
      <c r="AV125" s="36"/>
    </row>
    <row r="126" spans="48:48" x14ac:dyDescent="0.25">
      <c r="AV126" s="36"/>
    </row>
    <row r="127" spans="48:48" x14ac:dyDescent="0.25">
      <c r="AV127" s="36"/>
    </row>
    <row r="128" spans="48:48" x14ac:dyDescent="0.25">
      <c r="AV128" s="36"/>
    </row>
    <row r="129" spans="48:48" x14ac:dyDescent="0.25">
      <c r="AV129" s="36"/>
    </row>
    <row r="130" spans="48:48" x14ac:dyDescent="0.25">
      <c r="AV130" s="36"/>
    </row>
    <row r="131" spans="48:48" x14ac:dyDescent="0.25">
      <c r="AV131" s="36"/>
    </row>
    <row r="132" spans="48:48" x14ac:dyDescent="0.25">
      <c r="AV132" s="36"/>
    </row>
    <row r="133" spans="48:48" x14ac:dyDescent="0.25">
      <c r="AV133" s="36"/>
    </row>
    <row r="134" spans="48:48" x14ac:dyDescent="0.25">
      <c r="AV134" s="36"/>
    </row>
    <row r="135" spans="48:48" x14ac:dyDescent="0.25">
      <c r="AV135" s="36"/>
    </row>
    <row r="136" spans="48:48" x14ac:dyDescent="0.25">
      <c r="AV136" s="36"/>
    </row>
    <row r="137" spans="48:48" x14ac:dyDescent="0.25">
      <c r="AV137" s="36"/>
    </row>
    <row r="138" spans="48:48" x14ac:dyDescent="0.25">
      <c r="AV138" s="36"/>
    </row>
    <row r="139" spans="48:48" x14ac:dyDescent="0.25">
      <c r="AV139" s="36"/>
    </row>
    <row r="140" spans="48:48" x14ac:dyDescent="0.25">
      <c r="AV140" s="36"/>
    </row>
    <row r="141" spans="48:48" x14ac:dyDescent="0.25">
      <c r="AV141" s="36"/>
    </row>
    <row r="142" spans="48:48" x14ac:dyDescent="0.25">
      <c r="AV142" s="36"/>
    </row>
    <row r="143" spans="48:48" x14ac:dyDescent="0.25">
      <c r="AV143" s="36"/>
    </row>
    <row r="144" spans="48:48" x14ac:dyDescent="0.25">
      <c r="AV144" s="36"/>
    </row>
    <row r="145" spans="48:48" x14ac:dyDescent="0.25">
      <c r="AV145" s="36"/>
    </row>
    <row r="146" spans="48:48" x14ac:dyDescent="0.25">
      <c r="AV146" s="36"/>
    </row>
    <row r="147" spans="48:48" x14ac:dyDescent="0.25">
      <c r="AV147" s="36"/>
    </row>
    <row r="148" spans="48:48" x14ac:dyDescent="0.25">
      <c r="AV148" s="36"/>
    </row>
    <row r="149" spans="48:48" x14ac:dyDescent="0.25">
      <c r="AV149" s="36"/>
    </row>
    <row r="150" spans="48:48" x14ac:dyDescent="0.25">
      <c r="AV150" s="36"/>
    </row>
    <row r="151" spans="48:48" x14ac:dyDescent="0.25">
      <c r="AV151" s="36"/>
    </row>
    <row r="152" spans="48:48" x14ac:dyDescent="0.25">
      <c r="AV152" s="36"/>
    </row>
    <row r="153" spans="48:48" x14ac:dyDescent="0.25">
      <c r="AV153" s="36"/>
    </row>
    <row r="154" spans="48:48" x14ac:dyDescent="0.25">
      <c r="AV154" s="36"/>
    </row>
    <row r="155" spans="48:48" x14ac:dyDescent="0.25">
      <c r="AV155" s="36"/>
    </row>
    <row r="156" spans="48:48" x14ac:dyDescent="0.25">
      <c r="AV156" s="36"/>
    </row>
    <row r="157" spans="48:48" x14ac:dyDescent="0.25">
      <c r="AV157" s="36"/>
    </row>
    <row r="158" spans="48:48" x14ac:dyDescent="0.25">
      <c r="AV158" s="36"/>
    </row>
    <row r="159" spans="48:48" x14ac:dyDescent="0.25">
      <c r="AV159" s="36"/>
    </row>
    <row r="160" spans="48:48" x14ac:dyDescent="0.25">
      <c r="AV160" s="36"/>
    </row>
    <row r="161" spans="48:48" x14ac:dyDescent="0.25">
      <c r="AV161" s="36"/>
    </row>
    <row r="162" spans="48:48" x14ac:dyDescent="0.25">
      <c r="AV162" s="36"/>
    </row>
    <row r="163" spans="48:48" x14ac:dyDescent="0.25">
      <c r="AV163" s="36"/>
    </row>
    <row r="164" spans="48:48" x14ac:dyDescent="0.25">
      <c r="AV164" s="36"/>
    </row>
    <row r="165" spans="48:48" x14ac:dyDescent="0.25">
      <c r="AV165" s="36"/>
    </row>
    <row r="166" spans="48:48" x14ac:dyDescent="0.25">
      <c r="AV166" s="36"/>
    </row>
    <row r="167" spans="48:48" x14ac:dyDescent="0.25">
      <c r="AV167" s="36"/>
    </row>
    <row r="168" spans="48:48" x14ac:dyDescent="0.25">
      <c r="AV168" s="36"/>
    </row>
    <row r="169" spans="48:48" x14ac:dyDescent="0.25">
      <c r="AV169" s="36"/>
    </row>
    <row r="170" spans="48:48" x14ac:dyDescent="0.25">
      <c r="AV170" s="36"/>
    </row>
    <row r="171" spans="48:48" x14ac:dyDescent="0.25">
      <c r="AV171" s="36"/>
    </row>
    <row r="172" spans="48:48" x14ac:dyDescent="0.25">
      <c r="AV172" s="36"/>
    </row>
    <row r="173" spans="48:48" x14ac:dyDescent="0.25">
      <c r="AV173" s="36"/>
    </row>
    <row r="174" spans="48:48" x14ac:dyDescent="0.25">
      <c r="AV174" s="36"/>
    </row>
    <row r="175" spans="48:48" x14ac:dyDescent="0.25">
      <c r="AV175" s="36"/>
    </row>
    <row r="176" spans="48:48" x14ac:dyDescent="0.25">
      <c r="AV176" s="36"/>
    </row>
    <row r="177" spans="48:48" x14ac:dyDescent="0.25">
      <c r="AV177" s="36"/>
    </row>
    <row r="178" spans="48:48" x14ac:dyDescent="0.25">
      <c r="AV178" s="36"/>
    </row>
    <row r="179" spans="48:48" x14ac:dyDescent="0.25">
      <c r="AV179" s="36"/>
    </row>
    <row r="180" spans="48:48" x14ac:dyDescent="0.25">
      <c r="AV180" s="36"/>
    </row>
    <row r="181" spans="48:48" x14ac:dyDescent="0.25">
      <c r="AV181" s="36"/>
    </row>
    <row r="182" spans="48:48" x14ac:dyDescent="0.25">
      <c r="AV182" s="36"/>
    </row>
    <row r="183" spans="48:48" x14ac:dyDescent="0.25">
      <c r="AV183" s="36"/>
    </row>
    <row r="184" spans="48:48" x14ac:dyDescent="0.25">
      <c r="AV184" s="36"/>
    </row>
    <row r="185" spans="48:48" x14ac:dyDescent="0.25">
      <c r="AV185" s="36"/>
    </row>
    <row r="186" spans="48:48" x14ac:dyDescent="0.25">
      <c r="AV186" s="36"/>
    </row>
    <row r="187" spans="48:48" x14ac:dyDescent="0.25">
      <c r="AV187" s="36"/>
    </row>
    <row r="188" spans="48:48" x14ac:dyDescent="0.25">
      <c r="AV188" s="36"/>
    </row>
    <row r="189" spans="48:48" x14ac:dyDescent="0.25">
      <c r="AV189" s="36"/>
    </row>
    <row r="190" spans="48:48" x14ac:dyDescent="0.25">
      <c r="AV190" s="36"/>
    </row>
    <row r="191" spans="48:48" x14ac:dyDescent="0.25">
      <c r="AV191" s="36"/>
    </row>
    <row r="192" spans="48:48" x14ac:dyDescent="0.25">
      <c r="AV192" s="36"/>
    </row>
    <row r="193" spans="48:48" x14ac:dyDescent="0.25">
      <c r="AV193" s="36"/>
    </row>
    <row r="194" spans="48:48" x14ac:dyDescent="0.25">
      <c r="AV194" s="36"/>
    </row>
    <row r="195" spans="48:48" x14ac:dyDescent="0.25">
      <c r="AV195" s="36"/>
    </row>
    <row r="196" spans="48:48" x14ac:dyDescent="0.25">
      <c r="AV196" s="36"/>
    </row>
    <row r="197" spans="48:48" x14ac:dyDescent="0.25">
      <c r="AV197" s="36"/>
    </row>
    <row r="198" spans="48:48" x14ac:dyDescent="0.25">
      <c r="AV198" s="36"/>
    </row>
    <row r="199" spans="48:48" x14ac:dyDescent="0.25">
      <c r="AV199" s="36"/>
    </row>
    <row r="200" spans="48:48" x14ac:dyDescent="0.25">
      <c r="AV200" s="36"/>
    </row>
    <row r="201" spans="48:48" x14ac:dyDescent="0.25">
      <c r="AV201" s="36"/>
    </row>
  </sheetData>
  <mergeCells count="232">
    <mergeCell ref="L27:L28"/>
    <mergeCell ref="M27:M28"/>
    <mergeCell ref="N27:N28"/>
    <mergeCell ref="O27:O28"/>
    <mergeCell ref="Z27:Z28"/>
    <mergeCell ref="AA27:AA28"/>
    <mergeCell ref="AB27:AB28"/>
    <mergeCell ref="AC27:AC28"/>
    <mergeCell ref="AD27:AD28"/>
    <mergeCell ref="Q27:Q28"/>
    <mergeCell ref="AG20:AG23"/>
    <mergeCell ref="AF27:AF28"/>
    <mergeCell ref="AG27:AG28"/>
    <mergeCell ref="R27:R28"/>
    <mergeCell ref="S27:S28"/>
    <mergeCell ref="T27:T28"/>
    <mergeCell ref="U27:U28"/>
    <mergeCell ref="W27:W28"/>
    <mergeCell ref="X27:X28"/>
    <mergeCell ref="AF24:AF26"/>
    <mergeCell ref="AG24:AG26"/>
    <mergeCell ref="Y27:Y28"/>
    <mergeCell ref="AF20:AF22"/>
    <mergeCell ref="W20:W23"/>
    <mergeCell ref="X20:X23"/>
    <mergeCell ref="Y20:Y23"/>
    <mergeCell ref="Z20:Z23"/>
    <mergeCell ref="AA20:AA23"/>
    <mergeCell ref="AB20:AB23"/>
    <mergeCell ref="AD22:AD23"/>
    <mergeCell ref="AC20:AC23"/>
    <mergeCell ref="V20:V23"/>
    <mergeCell ref="R20:R23"/>
    <mergeCell ref="T20:T23"/>
    <mergeCell ref="F27:F28"/>
    <mergeCell ref="G27:G28"/>
    <mergeCell ref="I27:I28"/>
    <mergeCell ref="J27:J28"/>
    <mergeCell ref="K27:K28"/>
    <mergeCell ref="AA24:AA26"/>
    <mergeCell ref="AB24:AB26"/>
    <mergeCell ref="AC24:AC26"/>
    <mergeCell ref="AD24:AD26"/>
    <mergeCell ref="T24:T26"/>
    <mergeCell ref="U24:U26"/>
    <mergeCell ref="W24:W26"/>
    <mergeCell ref="X24:X26"/>
    <mergeCell ref="Y24:Y26"/>
    <mergeCell ref="Z24:Z26"/>
    <mergeCell ref="N24:N26"/>
    <mergeCell ref="O24:O26"/>
    <mergeCell ref="P24:P26"/>
    <mergeCell ref="Q24:Q26"/>
    <mergeCell ref="R24:R26"/>
    <mergeCell ref="S24:S26"/>
    <mergeCell ref="P27:P28"/>
    <mergeCell ref="H27:H28"/>
    <mergeCell ref="V27:V28"/>
    <mergeCell ref="U20:U23"/>
    <mergeCell ref="F24:F26"/>
    <mergeCell ref="G24:G26"/>
    <mergeCell ref="H24:H26"/>
    <mergeCell ref="I24:I26"/>
    <mergeCell ref="J24:J26"/>
    <mergeCell ref="K24:K26"/>
    <mergeCell ref="L24:L26"/>
    <mergeCell ref="M24:M26"/>
    <mergeCell ref="N12:N13"/>
    <mergeCell ref="O12:O13"/>
    <mergeCell ref="P12:P13"/>
    <mergeCell ref="Q12:Q13"/>
    <mergeCell ref="R12:R13"/>
    <mergeCell ref="S12:S13"/>
    <mergeCell ref="F20:F23"/>
    <mergeCell ref="G20:G23"/>
    <mergeCell ref="I20:I23"/>
    <mergeCell ref="J20:J23"/>
    <mergeCell ref="K20:K23"/>
    <mergeCell ref="L20:L23"/>
    <mergeCell ref="M20:M23"/>
    <mergeCell ref="N20:N23"/>
    <mergeCell ref="O20:O23"/>
    <mergeCell ref="M14:M19"/>
    <mergeCell ref="N14:N19"/>
    <mergeCell ref="O14:O19"/>
    <mergeCell ref="P14:P19"/>
    <mergeCell ref="Q14:Q19"/>
    <mergeCell ref="S20:S23"/>
    <mergeCell ref="S14:S19"/>
    <mergeCell ref="P20:P23"/>
    <mergeCell ref="Q20:Q23"/>
    <mergeCell ref="AF12:AF13"/>
    <mergeCell ref="AF14:AF16"/>
    <mergeCell ref="AG14:AG16"/>
    <mergeCell ref="T12:T13"/>
    <mergeCell ref="U12:U13"/>
    <mergeCell ref="V12:V13"/>
    <mergeCell ref="W12:W13"/>
    <mergeCell ref="X12:X13"/>
    <mergeCell ref="Y12:Y13"/>
    <mergeCell ref="W14:W19"/>
    <mergeCell ref="X14:X19"/>
    <mergeCell ref="Y14:Y19"/>
    <mergeCell ref="T14:T19"/>
    <mergeCell ref="U14:U19"/>
    <mergeCell ref="AA12:AA13"/>
    <mergeCell ref="AB12:AB13"/>
    <mergeCell ref="AC12:AC13"/>
    <mergeCell ref="AD12:AD13"/>
    <mergeCell ref="Z14:Z19"/>
    <mergeCell ref="AA14:AA19"/>
    <mergeCell ref="AB14:AB19"/>
    <mergeCell ref="AC14:AC19"/>
    <mergeCell ref="V14:V19"/>
    <mergeCell ref="AF6:AF9"/>
    <mergeCell ref="F12:F13"/>
    <mergeCell ref="G12:G13"/>
    <mergeCell ref="H12:H23"/>
    <mergeCell ref="I12:I13"/>
    <mergeCell ref="J12:J13"/>
    <mergeCell ref="K12:K13"/>
    <mergeCell ref="L12:L13"/>
    <mergeCell ref="M12:M13"/>
    <mergeCell ref="AC6:AC9"/>
    <mergeCell ref="W6:W9"/>
    <mergeCell ref="X6:X9"/>
    <mergeCell ref="Y6:Y9"/>
    <mergeCell ref="Z6:Z9"/>
    <mergeCell ref="AA6:AA9"/>
    <mergeCell ref="AB6:AB9"/>
    <mergeCell ref="Q6:Q9"/>
    <mergeCell ref="R6:R9"/>
    <mergeCell ref="R14:R19"/>
    <mergeCell ref="F14:F19"/>
    <mergeCell ref="G14:G19"/>
    <mergeCell ref="I14:I19"/>
    <mergeCell ref="J14:J19"/>
    <mergeCell ref="K14:K19"/>
    <mergeCell ref="AF4:AF5"/>
    <mergeCell ref="AG4:AG5"/>
    <mergeCell ref="Y4:Y5"/>
    <mergeCell ref="Z4:Z5"/>
    <mergeCell ref="AA4:AA5"/>
    <mergeCell ref="AB4:AB5"/>
    <mergeCell ref="AC4:AC5"/>
    <mergeCell ref="S4:S5"/>
    <mergeCell ref="T4:T5"/>
    <mergeCell ref="Q4:Q5"/>
    <mergeCell ref="U4:U5"/>
    <mergeCell ref="V4:V5"/>
    <mergeCell ref="W4:W5"/>
    <mergeCell ref="AE4:AE28"/>
    <mergeCell ref="F6:F9"/>
    <mergeCell ref="G6:G9"/>
    <mergeCell ref="H6:H9"/>
    <mergeCell ref="I6:I9"/>
    <mergeCell ref="J6:J9"/>
    <mergeCell ref="AD4:AD5"/>
    <mergeCell ref="S6:S9"/>
    <mergeCell ref="T6:T9"/>
    <mergeCell ref="U6:U9"/>
    <mergeCell ref="V6:V9"/>
    <mergeCell ref="K6:K9"/>
    <mergeCell ref="L6:L9"/>
    <mergeCell ref="M6:M9"/>
    <mergeCell ref="N6:N9"/>
    <mergeCell ref="O6:O9"/>
    <mergeCell ref="P6:P9"/>
    <mergeCell ref="R4:R5"/>
    <mergeCell ref="L14:L19"/>
    <mergeCell ref="Z12:Z13"/>
    <mergeCell ref="AU2:AU3"/>
    <mergeCell ref="AV2:AV3"/>
    <mergeCell ref="AW2:AW3"/>
    <mergeCell ref="X2:X3"/>
    <mergeCell ref="M2:M3"/>
    <mergeCell ref="N2:N3"/>
    <mergeCell ref="O2:O3"/>
    <mergeCell ref="P2:P3"/>
    <mergeCell ref="Q2:Q3"/>
    <mergeCell ref="R2:R3"/>
    <mergeCell ref="AO2:AO3"/>
    <mergeCell ref="AM2:AM3"/>
    <mergeCell ref="AN2:AN3"/>
    <mergeCell ref="AX2:AX3"/>
    <mergeCell ref="A4:A28"/>
    <mergeCell ref="B4:B28"/>
    <mergeCell ref="C4:C28"/>
    <mergeCell ref="D4:D28"/>
    <mergeCell ref="E4:E28"/>
    <mergeCell ref="F4:F5"/>
    <mergeCell ref="AG2:AG3"/>
    <mergeCell ref="AP2:AP3"/>
    <mergeCell ref="AQ2:AQ3"/>
    <mergeCell ref="AR2:AR3"/>
    <mergeCell ref="AS2:AS3"/>
    <mergeCell ref="Y2:Y3"/>
    <mergeCell ref="Z2:Z3"/>
    <mergeCell ref="AA2:AC2"/>
    <mergeCell ref="AD2:AD3"/>
    <mergeCell ref="AF2:AF3"/>
    <mergeCell ref="S2:S3"/>
    <mergeCell ref="T2:T3"/>
    <mergeCell ref="U2:U3"/>
    <mergeCell ref="A2:A3"/>
    <mergeCell ref="B2:B3"/>
    <mergeCell ref="C2:C3"/>
    <mergeCell ref="V2:V3"/>
    <mergeCell ref="D2:D3"/>
    <mergeCell ref="E2:E3"/>
    <mergeCell ref="F2:F3"/>
    <mergeCell ref="AE2:AE3"/>
    <mergeCell ref="AD8:AD9"/>
    <mergeCell ref="AD15:AD19"/>
    <mergeCell ref="H4:H5"/>
    <mergeCell ref="I4:I5"/>
    <mergeCell ref="J4:J5"/>
    <mergeCell ref="K4:K5"/>
    <mergeCell ref="L4:L5"/>
    <mergeCell ref="G2:G3"/>
    <mergeCell ref="H2:H3"/>
    <mergeCell ref="I2:I3"/>
    <mergeCell ref="J2:J3"/>
    <mergeCell ref="K2:K3"/>
    <mergeCell ref="L2:L3"/>
    <mergeCell ref="W2:W3"/>
    <mergeCell ref="G4:G5"/>
    <mergeCell ref="X4:X5"/>
    <mergeCell ref="M4:M5"/>
    <mergeCell ref="N4:N5"/>
    <mergeCell ref="O4:O5"/>
    <mergeCell ref="P4:P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workbookViewId="0">
      <selection activeCell="E13" sqref="E13"/>
    </sheetView>
  </sheetViews>
  <sheetFormatPr baseColWidth="10" defaultRowHeight="15" x14ac:dyDescent="0.25"/>
  <cols>
    <col min="3" max="3" width="20.7109375" customWidth="1"/>
    <col min="4" max="4" width="20" customWidth="1"/>
    <col min="5" max="5" width="17.7109375" customWidth="1"/>
  </cols>
  <sheetData>
    <row r="3" spans="2:5" ht="51" x14ac:dyDescent="0.25">
      <c r="B3" s="15"/>
      <c r="C3" s="16" t="s">
        <v>167</v>
      </c>
      <c r="D3" s="16" t="s">
        <v>168</v>
      </c>
      <c r="E3" s="16" t="s">
        <v>169</v>
      </c>
    </row>
    <row r="4" spans="2:5" x14ac:dyDescent="0.25">
      <c r="B4" s="17" t="s">
        <v>170</v>
      </c>
      <c r="C4" s="18">
        <v>56662</v>
      </c>
      <c r="D4" s="18">
        <v>39201</v>
      </c>
      <c r="E4" s="18">
        <v>182348</v>
      </c>
    </row>
    <row r="5" spans="2:5" x14ac:dyDescent="0.25">
      <c r="B5" s="17" t="s">
        <v>171</v>
      </c>
      <c r="C5" s="18">
        <v>51443</v>
      </c>
      <c r="D5" s="18">
        <v>34659</v>
      </c>
      <c r="E5" s="18">
        <v>157165</v>
      </c>
    </row>
    <row r="6" spans="2:5" x14ac:dyDescent="0.25">
      <c r="B6" s="17" t="s">
        <v>172</v>
      </c>
      <c r="C6" s="18">
        <v>51567</v>
      </c>
      <c r="D6" s="18">
        <v>40571</v>
      </c>
      <c r="E6" s="18">
        <v>181254</v>
      </c>
    </row>
    <row r="7" spans="2:5" x14ac:dyDescent="0.25">
      <c r="B7" s="17" t="s">
        <v>173</v>
      </c>
      <c r="C7" s="18">
        <v>38070</v>
      </c>
      <c r="D7" s="18">
        <v>34901</v>
      </c>
      <c r="E7" s="18">
        <v>165047</v>
      </c>
    </row>
    <row r="8" spans="2:5" x14ac:dyDescent="0.25">
      <c r="B8" s="17" t="s">
        <v>174</v>
      </c>
      <c r="C8" s="18">
        <v>11759</v>
      </c>
      <c r="D8" s="18">
        <v>34008</v>
      </c>
      <c r="E8" s="18">
        <v>158374</v>
      </c>
    </row>
    <row r="9" spans="2:5" x14ac:dyDescent="0.25">
      <c r="B9" s="17" t="s">
        <v>175</v>
      </c>
      <c r="C9" s="18">
        <v>6588</v>
      </c>
      <c r="D9" s="18">
        <v>36013</v>
      </c>
      <c r="E9" s="18">
        <v>177223</v>
      </c>
    </row>
    <row r="10" spans="2:5" x14ac:dyDescent="0.25">
      <c r="B10" s="19" t="s">
        <v>176</v>
      </c>
      <c r="C10" s="18">
        <v>5949</v>
      </c>
      <c r="D10" s="18">
        <v>43002</v>
      </c>
      <c r="E10" s="18">
        <v>206573</v>
      </c>
    </row>
    <row r="11" spans="2:5" x14ac:dyDescent="0.25">
      <c r="B11" s="19" t="s">
        <v>177</v>
      </c>
      <c r="C11" s="18">
        <v>5064</v>
      </c>
      <c r="D11" s="18">
        <v>39921</v>
      </c>
      <c r="E11" s="18">
        <v>200083</v>
      </c>
    </row>
    <row r="12" spans="2:5" x14ac:dyDescent="0.25">
      <c r="B12" s="19" t="s">
        <v>178</v>
      </c>
      <c r="C12" s="18">
        <v>12767</v>
      </c>
      <c r="D12" s="18">
        <v>33791</v>
      </c>
      <c r="E12" s="18">
        <v>183117</v>
      </c>
    </row>
    <row r="13" spans="2:5" x14ac:dyDescent="0.25">
      <c r="B13" s="19" t="s">
        <v>179</v>
      </c>
      <c r="C13" s="18">
        <v>25411</v>
      </c>
      <c r="D13" s="18">
        <v>34133</v>
      </c>
      <c r="E13" s="18">
        <v>198134</v>
      </c>
    </row>
    <row r="14" spans="2:5" x14ac:dyDescent="0.25">
      <c r="B14" s="19" t="s">
        <v>180</v>
      </c>
      <c r="C14" s="18">
        <v>56167</v>
      </c>
      <c r="D14" s="18">
        <v>38364</v>
      </c>
      <c r="E14" s="18">
        <v>203612</v>
      </c>
    </row>
    <row r="15" spans="2:5" x14ac:dyDescent="0.25">
      <c r="B15" s="19" t="s">
        <v>181</v>
      </c>
      <c r="C15" s="18">
        <v>53940</v>
      </c>
      <c r="D15" s="18">
        <v>47544</v>
      </c>
      <c r="E15" s="18">
        <v>232716</v>
      </c>
    </row>
    <row r="16" spans="2:5" x14ac:dyDescent="0.25">
      <c r="C16" s="20">
        <f>SUM(C4:C15)</f>
        <v>375387</v>
      </c>
      <c r="D16" s="20">
        <f t="shared" ref="D16:E16" si="0">SUM(D4:D15)</f>
        <v>456108</v>
      </c>
      <c r="E16" s="20">
        <f t="shared" si="0"/>
        <v>2245646</v>
      </c>
    </row>
    <row r="17" spans="3:3" x14ac:dyDescent="0.25">
      <c r="C17" s="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 PA Dic</vt:lpstr>
      <vt:lpstr>datos pax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Gomez Nossa</dc:creator>
  <cp:lastModifiedBy>ester  garcia turizo</cp:lastModifiedBy>
  <dcterms:created xsi:type="dcterms:W3CDTF">2019-01-21T13:23:45Z</dcterms:created>
  <dcterms:modified xsi:type="dcterms:W3CDTF">2019-01-31T17:10:03Z</dcterms:modified>
</cp:coreProperties>
</file>