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luzma\OneDrive\Escritorio\SEGUIMIENTO PLANES DE ACCION A 30 DE JUNIO DE 2020\"/>
    </mc:Choice>
  </mc:AlternateContent>
  <xr:revisionPtr revIDLastSave="0" documentId="13_ncr:1_{C2B5E052-A3EB-4FDF-8909-CC4A6E370E51}" xr6:coauthVersionLast="45" xr6:coauthVersionMax="45" xr10:uidLastSave="{00000000-0000-0000-0000-000000000000}"/>
  <bookViews>
    <workbookView xWindow="-110" yWindow="-110" windowWidth="19420" windowHeight="10420" xr2:uid="{00000000-000D-0000-FFFF-FFFF00000000}"/>
  </bookViews>
  <sheets>
    <sheet name="PLAN DE ACCION A JUNIO 2020." sheetId="1" r:id="rId1"/>
    <sheet name="d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28" i="1" l="1"/>
  <c r="AP29" i="1" s="1"/>
  <c r="AP28" i="1"/>
  <c r="AC19" i="1" l="1"/>
  <c r="AD19" i="1"/>
  <c r="S24" i="1"/>
  <c r="S23" i="1"/>
  <c r="Q19" i="1"/>
  <c r="S19" i="1" s="1"/>
  <c r="T19" i="1" s="1"/>
  <c r="S17" i="1"/>
  <c r="S14" i="1"/>
  <c r="Q8" i="1"/>
  <c r="Q9" i="1"/>
  <c r="R9" i="1" s="1"/>
  <c r="Q10" i="1"/>
  <c r="S10" i="1" s="1"/>
  <c r="T10" i="1" s="1"/>
  <c r="U9" i="1" s="1"/>
  <c r="Q11" i="1"/>
  <c r="R11" i="1" s="1"/>
  <c r="Q12" i="1"/>
  <c r="Q13" i="1"/>
  <c r="Q15" i="1"/>
  <c r="Q16" i="1"/>
  <c r="Q18" i="1"/>
  <c r="Q20" i="1"/>
  <c r="Q21" i="1"/>
  <c r="Q22" i="1"/>
  <c r="Q6" i="1"/>
  <c r="S7" i="1"/>
  <c r="R10" i="1"/>
  <c r="R19" i="1"/>
  <c r="S9" i="1" l="1"/>
  <c r="S11" i="1"/>
  <c r="T11" i="1" s="1"/>
  <c r="AC6" i="1" l="1"/>
  <c r="AC8" i="1"/>
  <c r="AD8" i="1" s="1"/>
  <c r="AE5" i="1" s="1"/>
  <c r="AC9" i="1"/>
  <c r="AD9" i="1" s="1"/>
  <c r="AC10" i="1"/>
  <c r="AD10" i="1" s="1"/>
  <c r="AC11" i="1"/>
  <c r="AD11" i="1" s="1"/>
  <c r="AC12" i="1"/>
  <c r="AD12" i="1" s="1"/>
  <c r="AC13" i="1"/>
  <c r="AD13" i="1" s="1"/>
  <c r="AC15" i="1"/>
  <c r="AC16" i="1"/>
  <c r="AD16" i="1" s="1"/>
  <c r="AE14" i="1" s="1"/>
  <c r="AC18" i="1"/>
  <c r="AD18" i="1" s="1"/>
  <c r="AC20" i="1"/>
  <c r="AD20" i="1" s="1"/>
  <c r="AC21" i="1"/>
  <c r="AD21" i="1" s="1"/>
  <c r="AC22" i="1"/>
  <c r="AD22" i="1" s="1"/>
  <c r="AC5" i="1"/>
  <c r="AE9" i="1" l="1"/>
  <c r="AE17" i="1"/>
  <c r="AE11" i="1"/>
  <c r="Q5" i="1"/>
  <c r="AE26" i="1" l="1"/>
  <c r="S6" i="1"/>
  <c r="S5" i="1"/>
  <c r="T24" i="1" l="1"/>
  <c r="S20" i="1"/>
  <c r="T20" i="1" s="1"/>
  <c r="R20" i="1"/>
  <c r="S15" i="1"/>
  <c r="S8" i="1"/>
  <c r="T8" i="1" s="1"/>
  <c r="R8" i="1"/>
  <c r="T23" i="1"/>
  <c r="S18" i="1"/>
  <c r="T18" i="1" s="1"/>
  <c r="R18" i="1"/>
  <c r="T14" i="1"/>
  <c r="T7" i="1"/>
  <c r="S22" i="1"/>
  <c r="T22" i="1" s="1"/>
  <c r="R22" i="1"/>
  <c r="T17" i="1"/>
  <c r="S13" i="1"/>
  <c r="T13" i="1" s="1"/>
  <c r="U11" i="1" s="1"/>
  <c r="R13" i="1"/>
  <c r="S21" i="1"/>
  <c r="T21" i="1" s="1"/>
  <c r="R21" i="1"/>
  <c r="S16" i="1"/>
  <c r="T16" i="1" s="1"/>
  <c r="R16" i="1"/>
  <c r="S12" i="1"/>
  <c r="R12" i="1"/>
  <c r="U5" i="1" l="1"/>
  <c r="U17" i="1"/>
  <c r="U14" i="1"/>
  <c r="R26" i="1"/>
  <c r="U28" i="1" l="1"/>
</calcChain>
</file>

<file path=xl/sharedStrings.xml><?xml version="1.0" encoding="utf-8"?>
<sst xmlns="http://schemas.openxmlformats.org/spreadsheetml/2006/main" count="224" uniqueCount="165">
  <si>
    <t xml:space="preserve"> OBJETIVO</t>
  </si>
  <si>
    <t xml:space="preserve"> ESTRATEGIA</t>
  </si>
  <si>
    <t>EJE ESTRATEGICO</t>
  </si>
  <si>
    <t>PROGRAMA</t>
  </si>
  <si>
    <t xml:space="preserve"> META RESULTADO PLAN DE DESARROLLO</t>
  </si>
  <si>
    <t xml:space="preserve">INDICADOR DE RESULTADO </t>
  </si>
  <si>
    <t xml:space="preserve">LINEA BASE DE RESULTADO </t>
  </si>
  <si>
    <t>SUBPROGRAMA</t>
  </si>
  <si>
    <t xml:space="preserve">DESCRIPCION METAS DE PRODUCTOS DEL CUATRIENIO DEL PLAN DESARROLLO </t>
  </si>
  <si>
    <t xml:space="preserve">META PRODUCTO  PLAN DE DESARROLLO (VALOR ABSOLUTO) </t>
  </si>
  <si>
    <t>LINEA BASE META PRODUCTO 2015</t>
  </si>
  <si>
    <t xml:space="preserve"> PROYECTO</t>
  </si>
  <si>
    <t xml:space="preserve">UNIDAD DE MEDIDA </t>
  </si>
  <si>
    <t xml:space="preserve">POBLACION BENEFICIADA </t>
  </si>
  <si>
    <t>FECHA DE INICIO</t>
  </si>
  <si>
    <t xml:space="preserve">FECHA DE TERMINACIÓN </t>
  </si>
  <si>
    <t>RESPONSABLE DEL PROYECTO</t>
  </si>
  <si>
    <t>RUBRO</t>
  </si>
  <si>
    <t>FUENTE</t>
  </si>
  <si>
    <t>MONTO</t>
  </si>
  <si>
    <t>MONTO EJECUTADO</t>
  </si>
  <si>
    <t>BIENESTAR DE LA GENTE</t>
  </si>
  <si>
    <t>ADAPTAR EL TERRITORIO PARA LA GENTE</t>
  </si>
  <si>
    <t>DESARROLLO ECONOMICO</t>
  </si>
  <si>
    <t>Reactivacion del Campo para la Competitividad</t>
  </si>
  <si>
    <t xml:space="preserve"> Aumentar en 38% el número de pequeños productores  del sector agropecuarior en el Distrito de Cartagena</t>
  </si>
  <si>
    <t>Pequeños productores que adoptaron las tecnologías  apropiadas de producción</t>
  </si>
  <si>
    <t>2035 Pequeños productores</t>
  </si>
  <si>
    <t xml:space="preserve">REACTIVACIÓN AGRÍCOLA PARA LA GENTE  </t>
  </si>
  <si>
    <t>Aumentar el número de pequeños productores agrícolas atendidos a 1656</t>
  </si>
  <si>
    <t>Pequeños productores agrícolas atendidos</t>
  </si>
  <si>
    <t>Director, área agrícola,  alimento y calidad Ing. Agrícola, Ing Agroindustrial, Ing de Producción y Calidad y  Técnicos  agrícolas</t>
  </si>
  <si>
    <t>ICLD</t>
  </si>
  <si>
    <t xml:space="preserve">Mantener 8 sistema de producción agropecuarios </t>
  </si>
  <si>
    <t xml:space="preserve">Sistemas de producción agricolas </t>
  </si>
  <si>
    <t xml:space="preserve"> Crear  y mantener un banco de maquínaria agrícola</t>
  </si>
  <si>
    <t>NP</t>
  </si>
  <si>
    <t xml:space="preserve"> Banco de maquínaria agrícola creado o contratado</t>
  </si>
  <si>
    <t>Ampliar en 150 héctareas  el area  cultivada en el Distrito de Cartagena</t>
  </si>
  <si>
    <t>Hectáreas de cultivos expandida</t>
  </si>
  <si>
    <t xml:space="preserve">REACTIVACIÓN SOSTENIBLE, DEL SECTOR PECUARIA PARA LA GENTE </t>
  </si>
  <si>
    <t xml:space="preserve">Aumentar a 386 el número de pequeños Productores con  especies menores atendido </t>
  </si>
  <si>
    <t xml:space="preserve">ASISTENCIA TÉCNICA DIRECTA RURAL PARA  MEJORAR LA PRODUCCIÓN, PRODUCTIVIDAD Y COMPETITIVIDAD DE LOS PEQUEÑOS Y MEDIANOS PRODUCTORES PECUARIOS EN EL DISTRITO DE CARTAGENA  
</t>
  </si>
  <si>
    <t>95 Pequeños Productores de especies menores atendido</t>
  </si>
  <si>
    <t>Pequeños Productores de especies menores atendido</t>
  </si>
  <si>
    <t>Director, área pecuaria Veterinarios. Zootecnista y Técnicos pecuarios.</t>
  </si>
  <si>
    <t>Aumentar el número de pequeños productores de ganadería bovino a 428</t>
  </si>
  <si>
    <t>Pequeños productores de ganadería bovina atendidos</t>
  </si>
  <si>
    <t>ASOCIACIONES RURALES ORGANIZADAS Y FORTALECIDAS PARA LA PRODUCCIÓN AGROPECUARIA DIVERSIFICADA, Y COMPETITIVA</t>
  </si>
  <si>
    <t xml:space="preserve">Aumentra a 124 el número de organizaciones de pequeños productores agropecuarios y pescadores legalizadas. </t>
  </si>
  <si>
    <t>ASESORÍA, CAPACITACIÓN Y ACOMPAÑAMIENTO A LOS PEQUEÑOS PRODUCTORES  RURALES EN EL DISTRITO DE CARTAGENA, PARA EL FORTALECIMIENTO DE SUS ORGANIZACIONES EN ASOCIATIVIDAD Y LIDERAZGO EMPRESARIAL, DURANTE EL PERIODO  2016-2019</t>
  </si>
  <si>
    <t>Organizaciones de pequeños productores agropecuarios y pescadores legalizadas.</t>
  </si>
  <si>
    <t>Director,  y área social. Psicologos, Trabajadoras Sociales, Promotoras  Sociales  y Apoyo social.</t>
  </si>
  <si>
    <t xml:space="preserve">ICLD </t>
  </si>
  <si>
    <t>Aumentar en 24 el número de organizaciones de pequeños productores del sector primario fortalecidas</t>
  </si>
  <si>
    <t>Organizaciones de pequeños productores del sector primario fortalecidas</t>
  </si>
  <si>
    <t>Aumentar hasta 11 el número de organizaciones de mujeres rurales del sector primario</t>
  </si>
  <si>
    <t>Organizaciones de mujeres rurales del sector primario</t>
  </si>
  <si>
    <t xml:space="preserve">SOSTENIBILIDAD DE LA PESCA Y ACUICULTURA PARA LA GENTE </t>
  </si>
  <si>
    <t>Amentar a 23 el número de unidades acuícolas con recirculación instalada</t>
  </si>
  <si>
    <t xml:space="preserve">ASISTENCIA TÉCNICA DIRECTA RURAL PARA  MEJORAR LA PRODUCCIÓN Y PRODUCTIVIDAD DE PESCADORES ARTESANALES Y PEQUEÑOS ACUICULTORES EN EL DISTRITO DE CARTAGENA DURANTE EL PERIODO  2016- 2019 </t>
  </si>
  <si>
    <t>Unidades acuícolas instalada</t>
  </si>
  <si>
    <t>Director, área piscicola y tecnico de Pesca.</t>
  </si>
  <si>
    <t>NO SE PROGRAMO Unidades acuÍcolas instalada, por que las instalaciones de estas producción es intensiva, lo que requiere el suministro de insumos y equipos de manera permanente , sumado a que los pequeños acuícultores intrevenidos, no sumen de manera responsable y con dedicación el manejo de equipos y retos tecnologícos que demanda este tipo de expolotaciones. La Umata ha considerado repoblar con alevinos ya que es economicamente factible y de mayor impacto en esta población.</t>
  </si>
  <si>
    <t xml:space="preserve"> Aumentar a 338 el número de pescadores  y acuícultores artesanales asistidos con insumos y artes de pesca</t>
  </si>
  <si>
    <t xml:space="preserve"> Pescadores  y acuícultores artesanales asistidos</t>
  </si>
  <si>
    <t>Aumentar a 1.402,8 el número de toneladas de pescado producidas de acuerdo a los registros en el Distrito de Cartagena</t>
  </si>
  <si>
    <t>Toneladas de pescado producidas</t>
  </si>
  <si>
    <t>Medio  Ambiente y Gestión de Riesgo</t>
  </si>
  <si>
    <t>POLÍTICA PÚBLICA DE CONSERVACIÓN Y PROTECCIÓN
ANIMALl</t>
  </si>
  <si>
    <t>Puesta en valor y con
política sectorial adoptada
la protección y
conservación de animales
en el Distrito</t>
  </si>
  <si>
    <t>Protección y conservación de
animales en el Distrito, puesta en
valor y con política sectorial
adoptada</t>
  </si>
  <si>
    <t>ND</t>
  </si>
  <si>
    <t>BIENESTAR  Y PROTECCION ANIMAL</t>
  </si>
  <si>
    <t xml:space="preserve">Dos Unidad móvil de control natal  para perros y gatos (esterilización) </t>
  </si>
  <si>
    <t xml:space="preserve">Unidad móvil de control natal  para perros y gatos (esterilización) </t>
  </si>
  <si>
    <t>NO SE PROGRAMO PORQUE en el momento de su programación, se hizo el calculo impreciso  para el cumplimiento de esta meta, toda vez que el costo de cada unidad medica veterinaria asciende a  la suma de  600 millones de pesos en promedio.  En su entonces se consideró la cofinanciación con el Ministerio de salud.</t>
  </si>
  <si>
    <t xml:space="preserve">50,000 Animales domésticos en estado de abandono o  maltratados con atención medico veterinaria, esterilizados e identificados, estrato uno y dos </t>
  </si>
  <si>
    <t xml:space="preserve">Animales domésticos en estado de abandono o  maltratados con atención medico veterinaria, esterilizados e identificados, estrato uno y dos </t>
  </si>
  <si>
    <t xml:space="preserve">120 Caballos cocheros con atención medico veterinaria </t>
  </si>
  <si>
    <t xml:space="preserve">Caballos cocheros con atención medico veterinaria </t>
  </si>
  <si>
    <t xml:space="preserve">800 Animales de VTA, recuperados, identificados y adoptados </t>
  </si>
  <si>
    <t xml:space="preserve">200 Animales de VTA, recuperados, identificados y adoptados </t>
  </si>
  <si>
    <t xml:space="preserve">Animales de VTA, recuperados, identificados y adoptados </t>
  </si>
  <si>
    <t xml:space="preserve">80 Campañas educativas de prevención y sensibilización  </t>
  </si>
  <si>
    <t>N.E</t>
  </si>
  <si>
    <t xml:space="preserve">20 Campañas educativas de prevención y sensibilización  </t>
  </si>
  <si>
    <t xml:space="preserve">Campañas educativas de prevención y sensibilización  </t>
  </si>
  <si>
    <t>Formular, concertar y
adoptar la política pública
de protección y
conservación animal</t>
  </si>
  <si>
    <t>Política pública de protección y
conservación animal; formulada,
concertada y adoptada</t>
  </si>
  <si>
    <t>Implementar y socializar la
política de protección y
conservación animal.</t>
  </si>
  <si>
    <t>Política pública implementada y
socializada.</t>
  </si>
  <si>
    <t>A la fecha se tramitan los estudios previos para la implemetación, adopción y cumplimiento de esta meta.</t>
  </si>
  <si>
    <t>Realizar el diseño y gestión
para la construcción del
Coso distrital y albergue de
especies menores.</t>
  </si>
  <si>
    <t>Diseño y gestión para la
construcción del Coso distrital y
albergue de especies menores,
realizados.</t>
  </si>
  <si>
    <t>NO SE PROGRAMO, por que la UMATA, no cuenta con los recursos suficientes en su presupuesto de inversión  para cumplir con esta meta.</t>
  </si>
  <si>
    <t>p</t>
  </si>
  <si>
    <t>200 Pequeños productores agrícolas atendidos</t>
  </si>
  <si>
    <t>Dos Sistemas de producción agricola</t>
  </si>
  <si>
    <t>150 Hectáreas de cultivos expandida</t>
  </si>
  <si>
    <t>107 Pequeños productores de ganadería bovina atendidos</t>
  </si>
  <si>
    <t>Legalizar  y fortalecer 2 organizaciones de pequeños productores del sector primario.</t>
  </si>
  <si>
    <t>Fortalecer 10 organizaciones de pequeños productores del sector primario..</t>
  </si>
  <si>
    <t xml:space="preserve">Conformar 3 organizaciones de mujeres rurales y continuar con fortalecimiento de las formalizadas. </t>
  </si>
  <si>
    <t>ACTIVIDADES DEL PROYECTO (ACTIVIDADES QUE SE INCORPORARON EN LA GUIA DE ACTUALIZACIÓN) 2019</t>
  </si>
  <si>
    <t>Brindar asistencia tecnica a 80 acuicucltores y pescadores</t>
  </si>
  <si>
    <t>Registrar 150 toneladas de pescado producidas y capturadas</t>
  </si>
  <si>
    <t>Esterilizar e identificar 350 animales domésticos en estado de abandono o maltratados con atención medico veterinaria, esterilizados e identificados</t>
  </si>
  <si>
    <t>Implementación y puesta en marca de la Política Pública de Conservación y Protección Anima</t>
  </si>
  <si>
    <t>Construcción de la Política Pública de Conservación y Protección Animal.</t>
  </si>
  <si>
    <t>APROPIACION INICIAL 2020</t>
  </si>
  <si>
    <t>ASISTENCIA TÉCNICA RURAL PARA  MEJORAR PRODUCTIVIDAD Y COMPETITIVIDAD DE PEQUEÑOS PRODUCTORES AGRÍCOLAS</t>
  </si>
  <si>
    <t xml:space="preserve">ASISTENCIA TÉCNICA RURAL PARA MEJORAR PRODUCCIÓN Y COMPETITIVIDAD DE PEQUEÑOS /MEDIANOS PRODUCTPRES PECUARIOS </t>
  </si>
  <si>
    <t>ASESORIA, CAPACITACIÓN Y ACOMPAÑAMIENTO A PRODUCTORES PEQUEÑOS, PARA EL FORTALECIMIENTO DE SUS ORGANIZACIONES</t>
  </si>
  <si>
    <t>ASISTENCIA TÉCNICA RURAL PARA MEJORAR LA PRODUCTIVIDAD DE PESCADORES ARTESANALES Y PEQUEÑOS ACUICULTORES</t>
  </si>
  <si>
    <t>OBSERVACIONES</t>
  </si>
  <si>
    <t>Con esta contratación se prevee atender a 107 pequeños productores para  cumplir con la nueva meta pecuaria  que son  200 Pequeños productores de ganadería bovina atendidos.</t>
  </si>
  <si>
    <t>Este número de organización se cumple con las metas asignadas, además se fortalecerán las creadas</t>
  </si>
  <si>
    <t xml:space="preserve">Para  el cumplimiento de esta meta la UMATA, impulsará la formulación de la Politica de defensa de animales, la cual ha avanzado en la realización del diagnostico, documento que reza en la oficina de la UMATA,  listo para ser entregado a la oficina de Planeación  para su aprobación y continuación con el proceso.  </t>
  </si>
  <si>
    <t>CODIGOS DE PROYECTOS</t>
  </si>
  <si>
    <t xml:space="preserve"> REPORTE DE LA  META PRODUCTO DEL 1° DE  ENERO A 30 DE MARZO    2020</t>
  </si>
  <si>
    <t>DICIEMBRE DE 2020 (JUNIO 2020)</t>
  </si>
  <si>
    <t>META PRODUCTO 2020   PROGRAMADA</t>
  </si>
  <si>
    <t>SE REPROGRAMO A 350 ANIMALES PARA EL RESTO   DEL PERIODO, LA META DE LOS 700 SE CUMPLIÓ, POR QUE SE REALIZÓ UN CONVENIO CON LA GOBERNACIÓN  CON EL APOYO DE LOS VETERINARIOS CONTRATADOS PARA ESTE FIN. SE cumplio con la meta</t>
  </si>
  <si>
    <t>Esta atención de Caballos cocheros se cumplió, la UMATA, realiaza revisión de estos semovientes cada tres meses.</t>
  </si>
  <si>
    <t>Aunque se programó esta meta, para su cumplimiento, se está condiconado a los procesos de sustitución que adelante el DATT, ya que la UMATA,  tiene la competencia del componente medico veterinario de los animales a recuperar de VTA.</t>
  </si>
  <si>
    <t>20 campañas educativas de prevención y sensibilizació contra el maltrato animal. Meta cumplida</t>
  </si>
  <si>
    <t>ESTA  META SE CUMPLIÓ, POR SER FUNCION DE LA UMATA SE PROGRAMO NUEVAMENTE  PERO PARA 80 PEQUEÑOS PESCADRES, EN EL PRIMER TRIMESTRE SE BRINDO ASITENCIA A LOS PISCICULTORES DE LAS VEREDAS DE HENEQUEN, PUERTO REY  TIERRA BAJA.</t>
  </si>
  <si>
    <t xml:space="preserve"> SE REPROGRAMO A 50 tn, porque la informacion depedende de los registros de otras  entidades, de pescadores  y acícultores. En pesca no se adelantó porque el contratísta de este sector ingreso en la UMATA,  apartir del mes de abril. Solo relacionan 25 kilos producidos en Bayunca.</t>
  </si>
  <si>
    <t>REPORTE DE LAS ACTIVIDADES A  MARZO 30 DEL 2020</t>
  </si>
  <si>
    <t xml:space="preserve"> REPORTE DE LA  META PRODUCTO DEL 1° DE   MARZO  A 30 DE JUNIO 2020</t>
  </si>
  <si>
    <t>META PRODUCTO ACUMULADO AL CUATRIENIO HASTA JUNIO 30 DEL 2020</t>
  </si>
  <si>
    <t>ACUMULADO  META PRODUCTO  A JUNIO 2020</t>
  </si>
  <si>
    <t>REPORTE DE LAS ACTIVIDADES A  JUNIO 30 DEL 2020</t>
  </si>
  <si>
    <t>Pequeños productoras agrícolas de Puerto Rey, Leticia y Membrillal capacitadas en manejo de cultivos de arroz, yuca y frijól.</t>
  </si>
  <si>
    <t>Durante el segundo trimestre se apoyó tres  sistema productivo, arroz en la Vereda de Leticia y Recreo, Frijol en la vereda de Puerto Rey y Yuca en la vereda de Membrillal.</t>
  </si>
  <si>
    <t>LA ACTIVIDAD NO SE PROGRAMO POR QUE , los pequeños productores agrícolas son peseedores o explotadores de minimas áreas  donde realizan sus actividades de siembra de cultivos , lo que hace ineficiente el uso de maquinarias agrícolas para las labores propias de sus cultivos. El costo para la adquisición de maquinarias  con sus respectivos aperos, asciende a la suma en promedio de $ 250 millones de pesos, lo que hace financieramente inviable el cumplimiento de esta meta.</t>
  </si>
  <si>
    <t>La expansión de las áreas cultivadas se reflejará de acuerdo con la inversion, cultivos sembradas y  las condicones climaticas que se presenten, La intervención fue realizada en las  Veredas  de  Puerto Rey, Membrillal, y Leticia. Esta fue de 50ha.</t>
  </si>
  <si>
    <t>Se programaron 95 pequeños productores pecuarios, aunque la meta se cumplió se continua por ser  mision de la UMATA</t>
  </si>
  <si>
    <t>La meta se cumplio a cabalidad  se aumento a 124 organizaciones legalizadas.</t>
  </si>
  <si>
    <t>Se programaron 10 las Organizaciones a Fortalecidos, porque la meta se cumplió  , además se hace necesario el fortalecimiento de organizaciones legalizadas anteriormente.</t>
  </si>
  <si>
    <r>
      <rPr>
        <sz val="12"/>
        <rFont val="Arial Narrow"/>
        <family val="2"/>
      </rPr>
      <t>ASISTENCIA TÉCNICA DIRECTA RURAL PARA  MEJORAR LA PRODUCCIÓN, PRODUCTIVIDAD Y COMPETITIVIDAD DE LOS PEQUEÑOS Y MEDIANOS PRODUCTORES AGRICOLAS EN EL DISTRITO DE CARTAGENA</t>
    </r>
    <r>
      <rPr>
        <sz val="12"/>
        <color indexed="10"/>
        <rFont val="Arial Narrow"/>
        <family val="2"/>
      </rPr>
      <t xml:space="preserve"> </t>
    </r>
  </si>
  <si>
    <r>
      <rPr>
        <sz val="11"/>
        <rFont val="Arial Narrow"/>
        <family val="2"/>
      </rPr>
      <t>CONSERVACION Y PROTECCION ANIMAL EN EL DISTRITO DE CARTAGENA</t>
    </r>
    <r>
      <rPr>
        <sz val="11"/>
        <color indexed="10"/>
        <rFont val="Arial Narrow"/>
        <family val="2"/>
      </rPr>
      <t xml:space="preserve"> </t>
    </r>
  </si>
  <si>
    <t>PLAN     DE    ACCION    UMATA    2020</t>
  </si>
  <si>
    <t>AVANCE SUBPROGRAMA</t>
  </si>
  <si>
    <t>RUBRO PRESUPUESTAL</t>
  </si>
  <si>
    <t>PRESUPUESTO DEFINITIVO SEGÚN PREDIS - PLANEACIÓN</t>
  </si>
  <si>
    <t>EJECUCIÓN PRESUPUESTAL SEGÚN PREDIS - PLANEACIÓN</t>
  </si>
  <si>
    <t>META PROYECTO 2020   PROGRAMADA</t>
  </si>
  <si>
    <t xml:space="preserve">  ACUMULADO META PRODUCTO 2016-2019</t>
  </si>
  <si>
    <t>AVANCE META PRODUCTO  A JUNIO 30 DE 2020</t>
  </si>
  <si>
    <t>AVANCE META PRODUCTO  ACUMULADO AL CUATRIENIO</t>
  </si>
  <si>
    <t>NA</t>
  </si>
  <si>
    <t>AVANCE PLAN DE DESARROLLO UMATA A JUNIO 30 DE 2020</t>
  </si>
  <si>
    <t>AVANCE ACUMULADO PLAN DE DESARROLLO UMATA 2016 - 2020</t>
  </si>
  <si>
    <t>ACUMULADO  META PROYECTO  A JUNIO 2020</t>
  </si>
  <si>
    <t>AVANCE META PROYECTO  A JUNIO 30 DE 2020</t>
  </si>
  <si>
    <t xml:space="preserve">AVANCE  PROYECTO </t>
  </si>
  <si>
    <t>AVANCE PLAN DE ACCIÓN UMATA A JUNIO 30 DE 2020</t>
  </si>
  <si>
    <t>02-001-06-20-02-01-06-01
ASISTENCIA TECNICA RURAL PARA MEJORAR PRODUCCION Y COMPETITIVIDAD DE PEQUE?OS/MEDIANOS PRODUCTORES AGRICOLAS - Ingresos Corrientes de Libre Destinacion</t>
  </si>
  <si>
    <t>02-001-06-20-02-01-06-02
ASISTENCIA TECNICA RURAL PARA MEJORAR PRODUCCION Y COMPETITIVIDAD DE PEQUE?OS/MEDIANOS PRODUCTORES PECUARIOS - Ingresos Corrientes de Libre Destinacion</t>
  </si>
  <si>
    <t>02-001-06-20-02-01-06-03
ASESORIA, CAPACITACION Y ACOMPA?AMIENTO A PRODUCTORES PEQUE?OS, PARA EL FORTALECIMEINTO DE SUS ORGANIZACIONES - Ingresos Corrientes de Libre Destinacion</t>
  </si>
  <si>
    <t>02-001-06-20-02-01-06-04
ASISTENCIA TECNICA RURAL PARA MEJORAR LA PRODUCTIVIDAD DE PESCADORES ARTESANALES Y PEQUE?OS ACUICULTORES - Ingresos Corrientes de Libre Destinacion</t>
  </si>
  <si>
    <t>02-001-06-20-02-05-01-01
CONSERVACION Y PROTECCION ANIMAL EN EL DISTRITO - Ingresos Corrientes de Libre Destinacion</t>
  </si>
  <si>
    <t>EJECUCION PRESUPUESTAL UMATA A JUNIO 30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</si>
</sst>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 #,##0.00"/>
  </numFmts>
  <fonts count="28" x14ac:knownFonts="1">
    <font>
      <sz val="11"/>
      <color theme="1"/>
      <name val="Calibri"/>
      <family val="2"/>
      <scheme val="minor"/>
    </font>
    <font>
      <sz val="11"/>
      <color theme="1"/>
      <name val="Calibri"/>
      <family val="2"/>
      <scheme val="minor"/>
    </font>
    <font>
      <sz val="12"/>
      <name val="Arial Narrow"/>
      <family val="2"/>
    </font>
    <font>
      <b/>
      <sz val="12"/>
      <color rgb="FFFF0000"/>
      <name val="Arial Narrow"/>
      <family val="2"/>
    </font>
    <font>
      <b/>
      <sz val="12"/>
      <name val="Arial Narrow"/>
      <family val="2"/>
    </font>
    <font>
      <b/>
      <sz val="16"/>
      <color theme="1"/>
      <name val="Arial Narrow"/>
      <family val="2"/>
    </font>
    <font>
      <sz val="11"/>
      <color theme="1"/>
      <name val="Arial Narrow"/>
      <family val="2"/>
    </font>
    <font>
      <b/>
      <sz val="11"/>
      <color theme="1"/>
      <name val="Arial Narrow"/>
      <family val="2"/>
    </font>
    <font>
      <b/>
      <sz val="10"/>
      <name val="Arial Narrow"/>
      <family val="2"/>
    </font>
    <font>
      <b/>
      <sz val="16"/>
      <color rgb="FFFF0000"/>
      <name val="Arial Narrow"/>
      <family val="2"/>
    </font>
    <font>
      <b/>
      <sz val="10"/>
      <color theme="1"/>
      <name val="Arial Narrow"/>
      <family val="2"/>
    </font>
    <font>
      <sz val="10"/>
      <name val="Arial Narrow"/>
      <family val="2"/>
    </font>
    <font>
      <b/>
      <sz val="16"/>
      <name val="Arial Narrow"/>
      <family val="2"/>
    </font>
    <font>
      <sz val="12"/>
      <color rgb="FFFF0000"/>
      <name val="Arial Narrow"/>
      <family val="2"/>
    </font>
    <font>
      <sz val="12"/>
      <color indexed="10"/>
      <name val="Arial Narrow"/>
      <family val="2"/>
    </font>
    <font>
      <b/>
      <sz val="14"/>
      <name val="Arial Narrow"/>
      <family val="2"/>
    </font>
    <font>
      <b/>
      <sz val="11"/>
      <name val="Arial Narrow"/>
      <family val="2"/>
    </font>
    <font>
      <b/>
      <sz val="10"/>
      <color rgb="FFFF0000"/>
      <name val="Arial Narrow"/>
      <family val="2"/>
    </font>
    <font>
      <sz val="11"/>
      <name val="Arial Narrow"/>
      <family val="2"/>
    </font>
    <font>
      <sz val="11"/>
      <color rgb="FFFF0000"/>
      <name val="Arial Narrow"/>
      <family val="2"/>
    </font>
    <font>
      <sz val="11"/>
      <color indexed="10"/>
      <name val="Arial Narrow"/>
      <family val="2"/>
    </font>
    <font>
      <b/>
      <sz val="11"/>
      <color rgb="FFFF0000"/>
      <name val="Arial Narrow"/>
      <family val="2"/>
    </font>
    <font>
      <b/>
      <sz val="18"/>
      <color theme="1"/>
      <name val="Arial Narrow"/>
      <family val="2"/>
    </font>
    <font>
      <b/>
      <sz val="20"/>
      <color theme="1"/>
      <name val="Arial Narrow"/>
      <family val="2"/>
    </font>
    <font>
      <b/>
      <sz val="24"/>
      <color theme="1"/>
      <name val="Arial Narrow"/>
      <family val="2"/>
    </font>
    <font>
      <b/>
      <sz val="48"/>
      <color theme="1"/>
      <name val="Arial Narrow"/>
      <family val="2"/>
    </font>
    <font>
      <b/>
      <sz val="10"/>
      <name val="Calibri"/>
      <family val="2"/>
      <scheme val="minor"/>
    </font>
    <font>
      <b/>
      <sz val="14"/>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bgColor indexed="64"/>
      </patternFill>
    </fill>
    <fill>
      <patternFill patternType="solid">
        <fgColor rgb="FF66FF66"/>
        <bgColor indexed="64"/>
      </patternFill>
    </fill>
    <fill>
      <patternFill patternType="solid">
        <fgColor rgb="FFFF0000"/>
        <bgColor indexed="64"/>
      </patternFill>
    </fill>
    <fill>
      <patternFill patternType="solid">
        <fgColor rgb="FFFFFFFF"/>
        <bgColor indexed="64"/>
      </patternFill>
    </fill>
    <fill>
      <patternFill patternType="solid">
        <fgColor rgb="FFFFC000"/>
        <bgColor indexed="64"/>
      </patternFill>
    </fill>
  </fills>
  <borders count="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2" fillId="5" borderId="3" xfId="0" applyFont="1" applyFill="1" applyBorder="1" applyAlignment="1">
      <alignment vertical="center" wrapText="1"/>
    </xf>
    <xf numFmtId="0" fontId="3" fillId="2"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0" fillId="0" borderId="0" xfId="0" applyAlignment="1">
      <alignment wrapText="1"/>
    </xf>
    <xf numFmtId="0" fontId="6" fillId="0" borderId="0" xfId="0" applyFont="1"/>
    <xf numFmtId="0" fontId="6" fillId="0" borderId="0" xfId="0" applyFont="1" applyFill="1"/>
    <xf numFmtId="0" fontId="6" fillId="0" borderId="0" xfId="0" applyFont="1" applyFill="1" applyAlignment="1">
      <alignment wrapText="1"/>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1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8" fillId="7"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2" fillId="0" borderId="3" xfId="0" applyFont="1" applyBorder="1" applyAlignment="1">
      <alignment horizontal="left" vertical="center" wrapText="1"/>
    </xf>
    <xf numFmtId="0" fontId="4"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8" borderId="3" xfId="0" applyFont="1" applyFill="1" applyBorder="1" applyAlignment="1">
      <alignment vertical="center" wrapText="1" readingOrder="1"/>
    </xf>
    <xf numFmtId="3" fontId="2" fillId="8" borderId="3" xfId="0" applyNumberFormat="1" applyFont="1" applyFill="1" applyBorder="1" applyAlignment="1">
      <alignment horizontal="center" vertical="center" wrapText="1" readingOrder="1"/>
    </xf>
    <xf numFmtId="0" fontId="3" fillId="5" borderId="3" xfId="0" applyNumberFormat="1" applyFont="1" applyFill="1" applyBorder="1" applyAlignment="1">
      <alignment horizontal="center" vertical="center" wrapText="1"/>
    </xf>
    <xf numFmtId="0" fontId="2" fillId="8" borderId="3" xfId="0" applyFont="1" applyFill="1" applyBorder="1" applyAlignment="1">
      <alignment horizontal="justify" vertical="center" wrapText="1" readingOrder="1"/>
    </xf>
    <xf numFmtId="0" fontId="2" fillId="8" borderId="3" xfId="0" applyFont="1" applyFill="1" applyBorder="1" applyAlignment="1">
      <alignment horizontal="center" vertical="center" wrapText="1" readingOrder="1"/>
    </xf>
    <xf numFmtId="1" fontId="8" fillId="4" borderId="3"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xf>
    <xf numFmtId="9" fontId="3" fillId="2" borderId="3" xfId="0" applyNumberFormat="1" applyFont="1" applyFill="1" applyBorder="1" applyAlignment="1">
      <alignment horizontal="center" vertical="center" wrapText="1"/>
    </xf>
    <xf numFmtId="0" fontId="6" fillId="0" borderId="0" xfId="0" applyFont="1" applyAlignment="1">
      <alignment wrapText="1"/>
    </xf>
    <xf numFmtId="0" fontId="3"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9" fillId="0" borderId="0" xfId="0" applyFont="1" applyFill="1"/>
    <xf numFmtId="0" fontId="3" fillId="5" borderId="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3" xfId="0" applyFont="1" applyFill="1" applyBorder="1" applyAlignment="1">
      <alignment horizontal="center" vertical="center"/>
    </xf>
    <xf numFmtId="0" fontId="3" fillId="0" borderId="3" xfId="0" applyFont="1" applyBorder="1" applyAlignment="1">
      <alignment horizontal="center" vertical="center" wrapText="1"/>
    </xf>
    <xf numFmtId="0" fontId="19" fillId="0" borderId="0" xfId="0" applyFont="1"/>
    <xf numFmtId="10" fontId="12" fillId="0" borderId="3" xfId="2" applyNumberFormat="1" applyFont="1" applyFill="1" applyBorder="1" applyAlignment="1">
      <alignment horizontal="center" vertical="center" wrapText="1"/>
    </xf>
    <xf numFmtId="0" fontId="12" fillId="5" borderId="3" xfId="0" applyFont="1" applyFill="1" applyBorder="1" applyAlignment="1">
      <alignment horizontal="center" vertical="center" wrapText="1"/>
    </xf>
    <xf numFmtId="0" fontId="6" fillId="0" borderId="0" xfId="0" applyFont="1" applyAlignment="1">
      <alignment horizontal="center"/>
    </xf>
    <xf numFmtId="10" fontId="12" fillId="5" borderId="3" xfId="2"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2" fillId="4" borderId="3"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horizontal="justify" vertical="center" wrapText="1"/>
    </xf>
    <xf numFmtId="0" fontId="2" fillId="5" borderId="3" xfId="0" applyFont="1" applyFill="1" applyBorder="1" applyAlignment="1">
      <alignment horizontal="center" vertical="center"/>
    </xf>
    <xf numFmtId="0" fontId="2" fillId="4" borderId="3" xfId="0" applyFont="1" applyFill="1" applyBorder="1" applyAlignment="1">
      <alignment horizontal="justify" vertical="center"/>
    </xf>
    <xf numFmtId="0" fontId="4" fillId="5" borderId="3" xfId="0" applyNumberFormat="1" applyFont="1" applyFill="1" applyBorder="1" applyAlignment="1">
      <alignment horizontal="center" vertical="center" wrapText="1"/>
    </xf>
    <xf numFmtId="0" fontId="4" fillId="4" borderId="3" xfId="0" applyFont="1" applyFill="1" applyBorder="1" applyAlignment="1">
      <alignment horizontal="justify" vertical="center" wrapText="1"/>
    </xf>
    <xf numFmtId="0" fontId="4" fillId="4" borderId="3" xfId="0" applyFont="1" applyFill="1" applyBorder="1" applyAlignment="1">
      <alignment horizontal="center" vertical="center" wrapText="1"/>
    </xf>
    <xf numFmtId="0" fontId="3" fillId="6" borderId="3" xfId="0" applyNumberFormat="1" applyFont="1" applyFill="1" applyBorder="1" applyAlignment="1">
      <alignment horizontal="center" vertical="center"/>
    </xf>
    <xf numFmtId="0" fontId="2" fillId="7" borderId="3" xfId="0" applyFont="1" applyFill="1" applyBorder="1" applyAlignment="1">
      <alignment horizontal="center" vertical="center" wrapText="1"/>
    </xf>
    <xf numFmtId="3" fontId="18" fillId="4" borderId="3" xfId="0" applyNumberFormat="1" applyFont="1" applyFill="1" applyBorder="1" applyAlignment="1">
      <alignment horizontal="justify" vertical="center" wrapText="1"/>
    </xf>
    <xf numFmtId="0" fontId="4" fillId="4" borderId="3" xfId="0" applyFont="1" applyFill="1" applyBorder="1" applyAlignment="1">
      <alignment horizontal="left" vertical="center" wrapText="1"/>
    </xf>
    <xf numFmtId="0" fontId="2" fillId="0" borderId="3" xfId="0" applyFont="1" applyBorder="1" applyAlignment="1">
      <alignment horizontal="center" vertical="center" wrapText="1"/>
    </xf>
    <xf numFmtId="10" fontId="5" fillId="7" borderId="3" xfId="0" applyNumberFormat="1" applyFont="1" applyFill="1" applyBorder="1" applyAlignment="1">
      <alignment horizontal="center" vertical="center"/>
    </xf>
    <xf numFmtId="10" fontId="5" fillId="9" borderId="3" xfId="0" applyNumberFormat="1" applyFont="1" applyFill="1" applyBorder="1" applyAlignment="1">
      <alignment horizontal="center" vertical="center"/>
    </xf>
    <xf numFmtId="10" fontId="15" fillId="5" borderId="3" xfId="2" applyNumberFormat="1" applyFont="1" applyFill="1" applyBorder="1" applyAlignment="1">
      <alignment horizontal="center" vertical="center" wrapText="1"/>
    </xf>
    <xf numFmtId="10" fontId="22" fillId="9" borderId="3" xfId="0" applyNumberFormat="1" applyFont="1" applyFill="1" applyBorder="1" applyAlignment="1">
      <alignment horizontal="center" vertical="center"/>
    </xf>
    <xf numFmtId="164" fontId="22" fillId="0" borderId="3" xfId="0" applyNumberFormat="1" applyFont="1" applyBorder="1" applyAlignment="1">
      <alignment horizontal="center" vertical="center"/>
    </xf>
    <xf numFmtId="0" fontId="27" fillId="9" borderId="3" xfId="0" applyFont="1" applyFill="1" applyBorder="1" applyAlignment="1">
      <alignment horizontal="center" vertical="center"/>
    </xf>
    <xf numFmtId="0" fontId="8" fillId="3" borderId="4" xfId="0" applyFont="1" applyFill="1" applyBorder="1" applyAlignment="1">
      <alignment horizontal="center" vertical="center" wrapText="1"/>
    </xf>
    <xf numFmtId="0" fontId="26" fillId="9" borderId="3" xfId="0" applyFont="1" applyFill="1" applyBorder="1" applyAlignment="1">
      <alignment horizontal="center" vertical="center"/>
    </xf>
    <xf numFmtId="0" fontId="12" fillId="0" borderId="3" xfId="0" applyFont="1" applyFill="1" applyBorder="1" applyAlignment="1">
      <alignment horizontal="center" vertical="center"/>
    </xf>
    <xf numFmtId="9" fontId="12" fillId="0"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2"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164" fontId="16" fillId="0" borderId="3" xfId="1" applyNumberFormat="1" applyFont="1" applyBorder="1" applyAlignment="1">
      <alignment horizontal="center" vertical="center"/>
    </xf>
    <xf numFmtId="10" fontId="12" fillId="5" borderId="4" xfId="2" applyNumberFormat="1" applyFont="1" applyFill="1" applyBorder="1" applyAlignment="1">
      <alignment horizontal="center" vertical="center" wrapText="1"/>
    </xf>
    <xf numFmtId="10" fontId="12" fillId="5" borderId="1" xfId="2" applyNumberFormat="1" applyFont="1" applyFill="1" applyBorder="1" applyAlignment="1">
      <alignment horizontal="center" vertical="center" wrapText="1"/>
    </xf>
    <xf numFmtId="10" fontId="12" fillId="5" borderId="2" xfId="2" applyNumberFormat="1" applyFont="1" applyFill="1" applyBorder="1" applyAlignment="1">
      <alignment horizontal="center" vertical="center" wrapText="1"/>
    </xf>
    <xf numFmtId="10" fontId="12" fillId="5" borderId="4" xfId="0" applyNumberFormat="1" applyFont="1" applyFill="1" applyBorder="1" applyAlignment="1">
      <alignment horizontal="center" vertical="center" wrapText="1"/>
    </xf>
    <xf numFmtId="10" fontId="12" fillId="5" borderId="1" xfId="0" applyNumberFormat="1" applyFont="1" applyFill="1" applyBorder="1" applyAlignment="1">
      <alignment horizontal="center" vertical="center" wrapText="1"/>
    </xf>
    <xf numFmtId="10" fontId="12" fillId="5" borderId="2"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1" fontId="12" fillId="0" borderId="3" xfId="0" applyNumberFormat="1" applyFont="1" applyFill="1" applyBorder="1" applyAlignment="1">
      <alignment horizontal="center" vertical="center" wrapText="1"/>
    </xf>
    <xf numFmtId="164" fontId="3" fillId="0" borderId="3" xfId="0" applyNumberFormat="1" applyFont="1" applyBorder="1" applyAlignment="1">
      <alignment horizontal="center" vertical="center"/>
    </xf>
    <xf numFmtId="1" fontId="12" fillId="0" borderId="3" xfId="0" applyNumberFormat="1" applyFont="1" applyBorder="1" applyAlignment="1">
      <alignment horizontal="center" vertical="center" wrapText="1"/>
    </xf>
    <xf numFmtId="164" fontId="4" fillId="5" borderId="3" xfId="1" applyNumberFormat="1" applyFont="1" applyFill="1" applyBorder="1" applyAlignment="1">
      <alignment horizontal="center" vertical="center" wrapText="1"/>
    </xf>
    <xf numFmtId="0" fontId="16"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25" fillId="0" borderId="0" xfId="0" applyFont="1" applyAlignment="1">
      <alignment horizontal="center" vertical="center"/>
    </xf>
    <xf numFmtId="164" fontId="16" fillId="5" borderId="3"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21" fillId="0" borderId="3" xfId="0" applyFont="1" applyBorder="1" applyAlignment="1">
      <alignment horizontal="center" vertical="center" wrapText="1"/>
    </xf>
    <xf numFmtId="17" fontId="4" fillId="0" borderId="3" xfId="0" applyNumberFormat="1" applyFont="1" applyBorder="1" applyAlignment="1">
      <alignment horizontal="center" vertical="center" wrapText="1"/>
    </xf>
    <xf numFmtId="0" fontId="19" fillId="0" borderId="3" xfId="0" applyFont="1" applyFill="1" applyBorder="1" applyAlignment="1">
      <alignment horizontal="center" vertical="center" wrapText="1"/>
    </xf>
    <xf numFmtId="1" fontId="12" fillId="0" borderId="3" xfId="1" applyNumberFormat="1" applyFont="1" applyBorder="1" applyAlignment="1">
      <alignment horizontal="center" vertical="center"/>
    </xf>
    <xf numFmtId="0" fontId="2" fillId="5" borderId="3" xfId="0" applyFont="1" applyFill="1" applyBorder="1" applyAlignment="1">
      <alignment horizontal="center" vertical="center" wrapText="1"/>
    </xf>
    <xf numFmtId="0" fontId="23" fillId="0" borderId="3" xfId="0" applyFont="1" applyBorder="1" applyAlignment="1">
      <alignment horizontal="center" vertical="center" wrapText="1"/>
    </xf>
    <xf numFmtId="10" fontId="24" fillId="0" borderId="3" xfId="2" applyNumberFormat="1" applyFont="1" applyBorder="1" applyAlignment="1">
      <alignment horizontal="center" vertical="center"/>
    </xf>
    <xf numFmtId="164" fontId="4" fillId="5" borderId="4" xfId="1" applyNumberFormat="1" applyFont="1" applyFill="1" applyBorder="1" applyAlignment="1">
      <alignment horizontal="center" vertical="center" wrapText="1"/>
    </xf>
    <xf numFmtId="164" fontId="4" fillId="5" borderId="1" xfId="1" applyNumberFormat="1" applyFont="1" applyFill="1" applyBorder="1" applyAlignment="1">
      <alignment horizontal="center" vertical="center" wrapText="1"/>
    </xf>
    <xf numFmtId="164" fontId="4" fillId="5" borderId="2" xfId="1" applyNumberFormat="1" applyFont="1" applyFill="1" applyBorder="1" applyAlignment="1">
      <alignment horizontal="center" vertical="center" wrapText="1"/>
    </xf>
    <xf numFmtId="164" fontId="16" fillId="5" borderId="4" xfId="0" applyNumberFormat="1" applyFont="1" applyFill="1" applyBorder="1" applyAlignment="1">
      <alignment horizontal="center" vertical="center" wrapText="1"/>
    </xf>
    <xf numFmtId="164" fontId="16" fillId="5" borderId="1" xfId="0" applyNumberFormat="1" applyFont="1" applyFill="1" applyBorder="1" applyAlignment="1">
      <alignment horizontal="center" vertical="center" wrapText="1"/>
    </xf>
    <xf numFmtId="164" fontId="16" fillId="5" borderId="2" xfId="0" applyNumberFormat="1"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R29"/>
  <sheetViews>
    <sheetView tabSelected="1" topLeftCell="E1" zoomScale="60" zoomScaleNormal="60" workbookViewId="0">
      <pane xSplit="5" ySplit="4" topLeftCell="L23" activePane="bottomRight" state="frozen"/>
      <selection activeCell="E1" sqref="E1"/>
      <selection pane="topRight" activeCell="J1" sqref="J1"/>
      <selection pane="bottomLeft" activeCell="E5" sqref="E5"/>
      <selection pane="bottomRight" activeCell="N23" sqref="N23"/>
    </sheetView>
  </sheetViews>
  <sheetFormatPr baseColWidth="10" defaultColWidth="11.453125" defaultRowHeight="14" x14ac:dyDescent="0.3"/>
  <cols>
    <col min="1" max="2" width="11.453125" style="6"/>
    <col min="3" max="3" width="15.453125" style="6" customWidth="1"/>
    <col min="4" max="4" width="15.54296875" style="6" customWidth="1"/>
    <col min="5" max="5" width="14.453125" style="6" customWidth="1"/>
    <col min="6" max="6" width="17.81640625" style="6" customWidth="1"/>
    <col min="7" max="7" width="16.1796875" style="6" customWidth="1"/>
    <col min="8" max="8" width="16.26953125" style="6" customWidth="1"/>
    <col min="9" max="9" width="21.1796875" style="6" customWidth="1"/>
    <col min="10" max="10" width="19.7265625" style="6" customWidth="1"/>
    <col min="11" max="11" width="16.26953125" style="6" customWidth="1"/>
    <col min="12" max="12" width="14" style="6" customWidth="1"/>
    <col min="13" max="13" width="16.453125" style="6" customWidth="1"/>
    <col min="14" max="14" width="22.81640625" style="6" customWidth="1"/>
    <col min="15" max="15" width="21.453125" style="6" customWidth="1"/>
    <col min="16" max="16" width="20" style="6" customWidth="1"/>
    <col min="17" max="18" width="19.453125" style="6" customWidth="1"/>
    <col min="19" max="21" width="24.1796875" style="6" customWidth="1"/>
    <col min="22" max="22" width="22.81640625" style="6" customWidth="1"/>
    <col min="23" max="23" width="24.453125" style="6" customWidth="1"/>
    <col min="24" max="24" width="26.54296875" style="6" customWidth="1"/>
    <col min="25" max="25" width="14.453125" style="40" customWidth="1"/>
    <col min="26" max="26" width="16.54296875" style="6" customWidth="1"/>
    <col min="27" max="27" width="16.7265625" style="6" customWidth="1"/>
    <col min="28" max="31" width="19" style="6" customWidth="1"/>
    <col min="32" max="32" width="17.453125" style="6" customWidth="1"/>
    <col min="33" max="34" width="16.453125" style="32" customWidth="1"/>
    <col min="35" max="35" width="15.54296875" style="6" customWidth="1"/>
    <col min="36" max="36" width="29.81640625" style="6" customWidth="1"/>
    <col min="37" max="37" width="20.1796875" style="6" customWidth="1"/>
    <col min="38" max="38" width="14" style="6" customWidth="1"/>
    <col min="39" max="39" width="25.81640625" style="6" customWidth="1"/>
    <col min="40" max="41" width="35" style="6" customWidth="1"/>
    <col min="42" max="42" width="42.1796875" style="6" customWidth="1"/>
    <col min="43" max="43" width="44.26953125" style="6" customWidth="1"/>
    <col min="44" max="44" width="69.54296875" style="6" customWidth="1"/>
    <col min="45" max="16384" width="11.453125" style="6"/>
  </cols>
  <sheetData>
    <row r="2" spans="2:44" ht="59" x14ac:dyDescent="0.3">
      <c r="B2" s="92" t="s">
        <v>143</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row>
    <row r="3" spans="2:44" x14ac:dyDescent="0.3">
      <c r="B3" s="7"/>
      <c r="C3" s="7"/>
      <c r="D3" s="7"/>
      <c r="E3" s="7"/>
      <c r="F3" s="7"/>
      <c r="G3" s="7"/>
      <c r="H3" s="7"/>
      <c r="I3" s="7"/>
      <c r="J3" s="7"/>
      <c r="K3" s="7"/>
      <c r="L3" s="7"/>
      <c r="M3" s="7"/>
      <c r="N3" s="8"/>
      <c r="O3" s="7"/>
      <c r="P3" s="7"/>
      <c r="Q3" s="7"/>
      <c r="R3" s="7"/>
      <c r="S3" s="7"/>
      <c r="T3" s="7"/>
      <c r="U3" s="7"/>
      <c r="V3" s="7"/>
      <c r="W3" s="7"/>
      <c r="X3" s="7"/>
      <c r="Y3" s="35"/>
      <c r="Z3" s="7"/>
      <c r="AA3" s="9"/>
      <c r="AB3" s="9"/>
      <c r="AC3" s="9"/>
      <c r="AD3" s="9"/>
      <c r="AE3" s="9"/>
      <c r="AF3" s="9"/>
      <c r="AG3" s="10"/>
      <c r="AH3" s="10"/>
      <c r="AI3" s="7"/>
      <c r="AJ3" s="7"/>
      <c r="AK3" s="7"/>
      <c r="AL3" s="7"/>
      <c r="AM3" s="7"/>
      <c r="AN3" s="7"/>
      <c r="AO3" s="7"/>
      <c r="AP3" s="7"/>
      <c r="AQ3" s="7"/>
      <c r="AR3" s="7"/>
    </row>
    <row r="4" spans="2:44" s="43" customFormat="1" ht="111.75" customHeight="1" x14ac:dyDescent="0.3">
      <c r="B4" s="45" t="s">
        <v>0</v>
      </c>
      <c r="C4" s="45" t="s">
        <v>1</v>
      </c>
      <c r="D4" s="45" t="s">
        <v>2</v>
      </c>
      <c r="E4" s="45" t="s">
        <v>3</v>
      </c>
      <c r="F4" s="45" t="s">
        <v>4</v>
      </c>
      <c r="G4" s="45" t="s">
        <v>5</v>
      </c>
      <c r="H4" s="45" t="s">
        <v>6</v>
      </c>
      <c r="I4" s="45" t="s">
        <v>7</v>
      </c>
      <c r="J4" s="45" t="s">
        <v>8</v>
      </c>
      <c r="K4" s="46" t="s">
        <v>9</v>
      </c>
      <c r="L4" s="46" t="s">
        <v>10</v>
      </c>
      <c r="M4" s="71" t="s">
        <v>149</v>
      </c>
      <c r="N4" s="33" t="s">
        <v>122</v>
      </c>
      <c r="O4" s="47" t="s">
        <v>120</v>
      </c>
      <c r="P4" s="47" t="s">
        <v>130</v>
      </c>
      <c r="Q4" s="34" t="s">
        <v>132</v>
      </c>
      <c r="R4" s="34" t="s">
        <v>150</v>
      </c>
      <c r="S4" s="34" t="s">
        <v>131</v>
      </c>
      <c r="T4" s="34" t="s">
        <v>151</v>
      </c>
      <c r="U4" s="34" t="s">
        <v>144</v>
      </c>
      <c r="V4" s="48" t="s">
        <v>11</v>
      </c>
      <c r="W4" s="47" t="s">
        <v>119</v>
      </c>
      <c r="X4" s="14" t="s">
        <v>104</v>
      </c>
      <c r="Y4" s="49" t="s">
        <v>148</v>
      </c>
      <c r="Z4" s="50" t="s">
        <v>12</v>
      </c>
      <c r="AA4" s="45" t="s">
        <v>129</v>
      </c>
      <c r="AB4" s="45" t="s">
        <v>133</v>
      </c>
      <c r="AC4" s="34" t="s">
        <v>155</v>
      </c>
      <c r="AD4" s="34" t="s">
        <v>156</v>
      </c>
      <c r="AE4" s="34" t="s">
        <v>157</v>
      </c>
      <c r="AF4" s="45" t="s">
        <v>13</v>
      </c>
      <c r="AG4" s="46" t="s">
        <v>14</v>
      </c>
      <c r="AH4" s="46" t="s">
        <v>15</v>
      </c>
      <c r="AI4" s="47" t="s">
        <v>16</v>
      </c>
      <c r="AJ4" s="46" t="s">
        <v>110</v>
      </c>
      <c r="AK4" s="46" t="s">
        <v>17</v>
      </c>
      <c r="AL4" s="46" t="s">
        <v>18</v>
      </c>
      <c r="AM4" s="46" t="s">
        <v>19</v>
      </c>
      <c r="AN4" s="46" t="s">
        <v>20</v>
      </c>
      <c r="AO4" s="34" t="s">
        <v>145</v>
      </c>
      <c r="AP4" s="34" t="s">
        <v>146</v>
      </c>
      <c r="AQ4" s="34" t="s">
        <v>147</v>
      </c>
      <c r="AR4" s="48" t="s">
        <v>115</v>
      </c>
    </row>
    <row r="5" spans="2:44" ht="126" customHeight="1" x14ac:dyDescent="0.3">
      <c r="B5" s="76" t="s">
        <v>21</v>
      </c>
      <c r="C5" s="76" t="s">
        <v>22</v>
      </c>
      <c r="D5" s="76" t="s">
        <v>23</v>
      </c>
      <c r="E5" s="76" t="s">
        <v>24</v>
      </c>
      <c r="F5" s="76" t="s">
        <v>25</v>
      </c>
      <c r="G5" s="76" t="s">
        <v>26</v>
      </c>
      <c r="H5" s="76" t="s">
        <v>27</v>
      </c>
      <c r="I5" s="76" t="s">
        <v>28</v>
      </c>
      <c r="J5" s="12" t="s">
        <v>29</v>
      </c>
      <c r="K5" s="51">
        <v>1656</v>
      </c>
      <c r="L5" s="51">
        <v>1200</v>
      </c>
      <c r="M5" s="72">
        <v>2865</v>
      </c>
      <c r="N5" s="11">
        <v>200</v>
      </c>
      <c r="O5" s="15">
        <v>53</v>
      </c>
      <c r="P5" s="15">
        <v>158</v>
      </c>
      <c r="Q5" s="11">
        <f>SUM(O5+P5)</f>
        <v>211</v>
      </c>
      <c r="R5" s="41">
        <v>1</v>
      </c>
      <c r="S5" s="42">
        <f>+M5+Q5</f>
        <v>3076</v>
      </c>
      <c r="T5" s="44">
        <v>1</v>
      </c>
      <c r="U5" s="79">
        <f>AVERAGE(T5:T8)</f>
        <v>0.60949346405228755</v>
      </c>
      <c r="V5" s="85" t="s">
        <v>141</v>
      </c>
      <c r="W5" s="98">
        <v>2018130010182</v>
      </c>
      <c r="X5" s="16" t="s">
        <v>97</v>
      </c>
      <c r="Y5" s="33">
        <v>200</v>
      </c>
      <c r="Z5" s="12" t="s">
        <v>30</v>
      </c>
      <c r="AA5" s="14">
        <v>53</v>
      </c>
      <c r="AB5" s="14">
        <v>158</v>
      </c>
      <c r="AC5" s="14">
        <f>+AA5+AB5</f>
        <v>211</v>
      </c>
      <c r="AD5" s="67">
        <v>1</v>
      </c>
      <c r="AE5" s="79">
        <f>AVERAGE(AD5,AD6,AD8)</f>
        <v>0.71777777777777774</v>
      </c>
      <c r="AF5" s="28">
        <v>211</v>
      </c>
      <c r="AG5" s="96">
        <v>42370</v>
      </c>
      <c r="AH5" s="90" t="s">
        <v>121</v>
      </c>
      <c r="AI5" s="99" t="s">
        <v>31</v>
      </c>
      <c r="AJ5" s="87">
        <v>175039383.86000001</v>
      </c>
      <c r="AK5" s="85" t="s">
        <v>111</v>
      </c>
      <c r="AL5" s="76" t="s">
        <v>32</v>
      </c>
      <c r="AM5" s="77">
        <v>175039383.86000001</v>
      </c>
      <c r="AN5" s="89">
        <v>0</v>
      </c>
      <c r="AO5" s="102" t="s">
        <v>159</v>
      </c>
      <c r="AP5" s="102">
        <v>175039383.86000001</v>
      </c>
      <c r="AQ5" s="102">
        <v>30400000</v>
      </c>
      <c r="AR5" s="52" t="s">
        <v>134</v>
      </c>
    </row>
    <row r="6" spans="2:44" ht="66.75" customHeight="1" x14ac:dyDescent="0.3">
      <c r="B6" s="76"/>
      <c r="C6" s="76"/>
      <c r="D6" s="76"/>
      <c r="E6" s="76"/>
      <c r="F6" s="76"/>
      <c r="G6" s="76"/>
      <c r="H6" s="76"/>
      <c r="I6" s="76"/>
      <c r="J6" s="12" t="s">
        <v>33</v>
      </c>
      <c r="K6" s="13">
        <v>8</v>
      </c>
      <c r="L6" s="13">
        <v>0</v>
      </c>
      <c r="M6" s="70">
        <v>11</v>
      </c>
      <c r="N6" s="11">
        <v>2</v>
      </c>
      <c r="O6" s="15">
        <v>1</v>
      </c>
      <c r="P6" s="15">
        <v>3</v>
      </c>
      <c r="Q6" s="11">
        <f>SUM(O6+P6)</f>
        <v>4</v>
      </c>
      <c r="R6" s="41">
        <v>1</v>
      </c>
      <c r="S6" s="42">
        <f t="shared" ref="S6:S22" si="0">+M6+Q6</f>
        <v>15</v>
      </c>
      <c r="T6" s="44">
        <v>1</v>
      </c>
      <c r="U6" s="80"/>
      <c r="V6" s="85"/>
      <c r="W6" s="98"/>
      <c r="X6" s="16" t="s">
        <v>98</v>
      </c>
      <c r="Y6" s="33">
        <v>2</v>
      </c>
      <c r="Z6" s="12" t="s">
        <v>34</v>
      </c>
      <c r="AA6" s="14">
        <v>1</v>
      </c>
      <c r="AB6" s="14">
        <v>3</v>
      </c>
      <c r="AC6" s="14">
        <f t="shared" ref="AC6:AC22" si="1">+AA6+AB6</f>
        <v>4</v>
      </c>
      <c r="AD6" s="67">
        <v>1</v>
      </c>
      <c r="AE6" s="80"/>
      <c r="AF6" s="28">
        <v>0</v>
      </c>
      <c r="AG6" s="96"/>
      <c r="AH6" s="90"/>
      <c r="AI6" s="99"/>
      <c r="AJ6" s="87"/>
      <c r="AK6" s="85"/>
      <c r="AL6" s="76"/>
      <c r="AM6" s="77"/>
      <c r="AN6" s="89"/>
      <c r="AO6" s="103"/>
      <c r="AP6" s="103"/>
      <c r="AQ6" s="103"/>
      <c r="AR6" s="53" t="s">
        <v>135</v>
      </c>
    </row>
    <row r="7" spans="2:44" ht="126.65" customHeight="1" x14ac:dyDescent="0.3">
      <c r="B7" s="76"/>
      <c r="C7" s="76"/>
      <c r="D7" s="76"/>
      <c r="E7" s="76"/>
      <c r="F7" s="76"/>
      <c r="G7" s="76"/>
      <c r="H7" s="76"/>
      <c r="I7" s="76"/>
      <c r="J7" s="1" t="s">
        <v>35</v>
      </c>
      <c r="K7" s="13">
        <v>1</v>
      </c>
      <c r="L7" s="13">
        <v>0</v>
      </c>
      <c r="M7" s="70">
        <v>0</v>
      </c>
      <c r="N7" s="11" t="s">
        <v>36</v>
      </c>
      <c r="O7" s="17" t="s">
        <v>152</v>
      </c>
      <c r="P7" s="17" t="s">
        <v>152</v>
      </c>
      <c r="Q7" s="11" t="s">
        <v>152</v>
      </c>
      <c r="R7" s="41" t="s">
        <v>152</v>
      </c>
      <c r="S7" s="42">
        <f>+M7</f>
        <v>0</v>
      </c>
      <c r="T7" s="44">
        <f t="shared" ref="T7:T24" si="2">+S7/K7</f>
        <v>0</v>
      </c>
      <c r="U7" s="80"/>
      <c r="V7" s="85"/>
      <c r="W7" s="98"/>
      <c r="X7" s="18" t="s">
        <v>36</v>
      </c>
      <c r="Y7" s="2" t="s">
        <v>36</v>
      </c>
      <c r="Z7" s="1" t="s">
        <v>37</v>
      </c>
      <c r="AA7" s="14" t="s">
        <v>152</v>
      </c>
      <c r="AB7" s="14" t="s">
        <v>152</v>
      </c>
      <c r="AC7" s="14" t="s">
        <v>152</v>
      </c>
      <c r="AD7" s="67" t="s">
        <v>152</v>
      </c>
      <c r="AE7" s="80"/>
      <c r="AF7" s="28">
        <v>0</v>
      </c>
      <c r="AG7" s="96"/>
      <c r="AH7" s="90"/>
      <c r="AI7" s="99"/>
      <c r="AJ7" s="87"/>
      <c r="AK7" s="85"/>
      <c r="AL7" s="76"/>
      <c r="AM7" s="77"/>
      <c r="AN7" s="89"/>
      <c r="AO7" s="103"/>
      <c r="AP7" s="103"/>
      <c r="AQ7" s="103"/>
      <c r="AR7" s="54" t="s">
        <v>136</v>
      </c>
    </row>
    <row r="8" spans="2:44" ht="62" x14ac:dyDescent="0.3">
      <c r="B8" s="76"/>
      <c r="C8" s="76"/>
      <c r="D8" s="76"/>
      <c r="E8" s="76"/>
      <c r="F8" s="76"/>
      <c r="G8" s="76"/>
      <c r="H8" s="76"/>
      <c r="I8" s="76"/>
      <c r="J8" s="4" t="s">
        <v>38</v>
      </c>
      <c r="K8" s="13">
        <v>7650</v>
      </c>
      <c r="L8" s="13">
        <v>7500</v>
      </c>
      <c r="M8" s="70">
        <v>3320.5</v>
      </c>
      <c r="N8" s="11">
        <v>150</v>
      </c>
      <c r="O8" s="15">
        <v>15</v>
      </c>
      <c r="P8" s="15">
        <v>15</v>
      </c>
      <c r="Q8" s="11">
        <f t="shared" ref="Q8:Q22" si="3">SUM(O8+P8)</f>
        <v>30</v>
      </c>
      <c r="R8" s="41">
        <f t="shared" ref="R8:R22" si="4">+Q8/N8</f>
        <v>0.2</v>
      </c>
      <c r="S8" s="42">
        <f t="shared" si="0"/>
        <v>3350.5</v>
      </c>
      <c r="T8" s="44">
        <f t="shared" si="2"/>
        <v>0.4379738562091503</v>
      </c>
      <c r="U8" s="81"/>
      <c r="V8" s="85"/>
      <c r="W8" s="98"/>
      <c r="X8" s="16" t="s">
        <v>99</v>
      </c>
      <c r="Y8" s="36">
        <v>150</v>
      </c>
      <c r="Z8" s="4" t="s">
        <v>39</v>
      </c>
      <c r="AA8" s="14">
        <v>8</v>
      </c>
      <c r="AB8" s="14">
        <v>15</v>
      </c>
      <c r="AC8" s="14">
        <f t="shared" si="1"/>
        <v>23</v>
      </c>
      <c r="AD8" s="67">
        <f t="shared" ref="AD8:AD22" si="5">+AC8/Y8</f>
        <v>0.15333333333333332</v>
      </c>
      <c r="AE8" s="81"/>
      <c r="AF8" s="28">
        <v>0</v>
      </c>
      <c r="AG8" s="96"/>
      <c r="AH8" s="90"/>
      <c r="AI8" s="99"/>
      <c r="AJ8" s="87"/>
      <c r="AK8" s="85"/>
      <c r="AL8" s="76"/>
      <c r="AM8" s="77"/>
      <c r="AN8" s="89"/>
      <c r="AO8" s="104"/>
      <c r="AP8" s="104"/>
      <c r="AQ8" s="104"/>
      <c r="AR8" s="52" t="s">
        <v>137</v>
      </c>
    </row>
    <row r="9" spans="2:44" ht="126" customHeight="1" x14ac:dyDescent="0.3">
      <c r="B9" s="76"/>
      <c r="C9" s="76"/>
      <c r="D9" s="76"/>
      <c r="E9" s="76"/>
      <c r="F9" s="76"/>
      <c r="G9" s="76"/>
      <c r="H9" s="76"/>
      <c r="I9" s="76" t="s">
        <v>40</v>
      </c>
      <c r="J9" s="19" t="s">
        <v>41</v>
      </c>
      <c r="K9" s="55">
        <v>386</v>
      </c>
      <c r="L9" s="13">
        <v>280</v>
      </c>
      <c r="M9" s="70">
        <v>926</v>
      </c>
      <c r="N9" s="11">
        <v>95</v>
      </c>
      <c r="O9" s="17">
        <v>0</v>
      </c>
      <c r="P9" s="15">
        <v>5</v>
      </c>
      <c r="Q9" s="11">
        <f t="shared" si="3"/>
        <v>5</v>
      </c>
      <c r="R9" s="41">
        <f t="shared" si="4"/>
        <v>5.2631578947368418E-2</v>
      </c>
      <c r="S9" s="42">
        <f t="shared" si="0"/>
        <v>931</v>
      </c>
      <c r="T9" s="44">
        <v>1</v>
      </c>
      <c r="U9" s="79">
        <f>AVERAGE(T9:T10)</f>
        <v>0.72663551401869153</v>
      </c>
      <c r="V9" s="76" t="s">
        <v>42</v>
      </c>
      <c r="W9" s="88">
        <v>20181310010183</v>
      </c>
      <c r="X9" s="16" t="s">
        <v>43</v>
      </c>
      <c r="Y9" s="36">
        <v>95</v>
      </c>
      <c r="Z9" s="4" t="s">
        <v>44</v>
      </c>
      <c r="AA9" s="14">
        <v>0</v>
      </c>
      <c r="AB9" s="14">
        <v>3</v>
      </c>
      <c r="AC9" s="14">
        <f t="shared" si="1"/>
        <v>3</v>
      </c>
      <c r="AD9" s="67">
        <f t="shared" si="5"/>
        <v>3.1578947368421054E-2</v>
      </c>
      <c r="AE9" s="79">
        <f>AVERAGE(AD9:AD10)</f>
        <v>0.10457452041318249</v>
      </c>
      <c r="AF9" s="28">
        <v>21</v>
      </c>
      <c r="AG9" s="96"/>
      <c r="AH9" s="90"/>
      <c r="AI9" s="76" t="s">
        <v>45</v>
      </c>
      <c r="AJ9" s="87">
        <v>145866153.22</v>
      </c>
      <c r="AK9" s="85" t="s">
        <v>112</v>
      </c>
      <c r="AL9" s="76" t="s">
        <v>53</v>
      </c>
      <c r="AM9" s="77">
        <v>145866153.22</v>
      </c>
      <c r="AN9" s="89">
        <v>0</v>
      </c>
      <c r="AO9" s="102" t="s">
        <v>160</v>
      </c>
      <c r="AP9" s="102">
        <v>145866153.22</v>
      </c>
      <c r="AQ9" s="102">
        <v>12000000</v>
      </c>
      <c r="AR9" s="56" t="s">
        <v>138</v>
      </c>
    </row>
    <row r="10" spans="2:44" ht="105.75" customHeight="1" x14ac:dyDescent="0.3">
      <c r="B10" s="76"/>
      <c r="C10" s="76"/>
      <c r="D10" s="76"/>
      <c r="E10" s="76"/>
      <c r="F10" s="76"/>
      <c r="G10" s="76"/>
      <c r="H10" s="76"/>
      <c r="I10" s="76"/>
      <c r="J10" s="19" t="s">
        <v>46</v>
      </c>
      <c r="K10" s="55">
        <v>428</v>
      </c>
      <c r="L10" s="13">
        <v>310</v>
      </c>
      <c r="M10" s="70">
        <v>175</v>
      </c>
      <c r="N10" s="11">
        <v>107</v>
      </c>
      <c r="O10" s="17">
        <v>0</v>
      </c>
      <c r="P10" s="15">
        <v>19</v>
      </c>
      <c r="Q10" s="11">
        <f t="shared" si="3"/>
        <v>19</v>
      </c>
      <c r="R10" s="41">
        <f t="shared" si="4"/>
        <v>0.17757009345794392</v>
      </c>
      <c r="S10" s="42">
        <f t="shared" si="0"/>
        <v>194</v>
      </c>
      <c r="T10" s="44">
        <f t="shared" si="2"/>
        <v>0.45327102803738317</v>
      </c>
      <c r="U10" s="81"/>
      <c r="V10" s="85"/>
      <c r="W10" s="88"/>
      <c r="X10" s="24" t="s">
        <v>100</v>
      </c>
      <c r="Y10" s="2">
        <v>107</v>
      </c>
      <c r="Z10" s="4" t="s">
        <v>47</v>
      </c>
      <c r="AA10" s="14">
        <v>0</v>
      </c>
      <c r="AB10" s="14">
        <v>19</v>
      </c>
      <c r="AC10" s="14">
        <f t="shared" si="1"/>
        <v>19</v>
      </c>
      <c r="AD10" s="67">
        <f t="shared" si="5"/>
        <v>0.17757009345794392</v>
      </c>
      <c r="AE10" s="81"/>
      <c r="AF10" s="28">
        <v>19</v>
      </c>
      <c r="AG10" s="96"/>
      <c r="AH10" s="90"/>
      <c r="AI10" s="76"/>
      <c r="AJ10" s="87"/>
      <c r="AK10" s="85"/>
      <c r="AL10" s="76"/>
      <c r="AM10" s="77"/>
      <c r="AN10" s="89"/>
      <c r="AO10" s="104"/>
      <c r="AP10" s="104"/>
      <c r="AQ10" s="104"/>
      <c r="AR10" s="54" t="s">
        <v>116</v>
      </c>
    </row>
    <row r="11" spans="2:44" ht="186" customHeight="1" x14ac:dyDescent="0.3">
      <c r="B11" s="76"/>
      <c r="C11" s="76"/>
      <c r="D11" s="76"/>
      <c r="E11" s="76"/>
      <c r="F11" s="76"/>
      <c r="G11" s="76"/>
      <c r="H11" s="76"/>
      <c r="I11" s="76" t="s">
        <v>48</v>
      </c>
      <c r="J11" s="19" t="s">
        <v>49</v>
      </c>
      <c r="K11" s="3">
        <v>124</v>
      </c>
      <c r="L11" s="13">
        <v>84</v>
      </c>
      <c r="M11" s="70">
        <v>122</v>
      </c>
      <c r="N11" s="11">
        <v>2</v>
      </c>
      <c r="O11" s="17">
        <v>0</v>
      </c>
      <c r="P11" s="15">
        <v>1</v>
      </c>
      <c r="Q11" s="11">
        <f t="shared" si="3"/>
        <v>1</v>
      </c>
      <c r="R11" s="41">
        <f t="shared" si="4"/>
        <v>0.5</v>
      </c>
      <c r="S11" s="42">
        <f t="shared" si="0"/>
        <v>123</v>
      </c>
      <c r="T11" s="44">
        <f t="shared" si="2"/>
        <v>0.99193548387096775</v>
      </c>
      <c r="U11" s="79">
        <f>AVERAGE(T11:T13)</f>
        <v>1.1791300097751709</v>
      </c>
      <c r="V11" s="76" t="s">
        <v>50</v>
      </c>
      <c r="W11" s="88">
        <v>2018130010170</v>
      </c>
      <c r="X11" s="57" t="s">
        <v>101</v>
      </c>
      <c r="Y11" s="2">
        <v>2</v>
      </c>
      <c r="Z11" s="4" t="s">
        <v>51</v>
      </c>
      <c r="AA11" s="14">
        <v>0</v>
      </c>
      <c r="AB11" s="14">
        <v>1</v>
      </c>
      <c r="AC11" s="14">
        <f t="shared" si="1"/>
        <v>1</v>
      </c>
      <c r="AD11" s="67">
        <f t="shared" si="5"/>
        <v>0.5</v>
      </c>
      <c r="AE11" s="79">
        <f>AVERAGE(AD11:AD13)</f>
        <v>0.43333333333333335</v>
      </c>
      <c r="AF11" s="28">
        <v>20</v>
      </c>
      <c r="AG11" s="96"/>
      <c r="AH11" s="90"/>
      <c r="AI11" s="76" t="s">
        <v>52</v>
      </c>
      <c r="AJ11" s="87">
        <v>116692922.56999999</v>
      </c>
      <c r="AK11" s="85" t="s">
        <v>113</v>
      </c>
      <c r="AL11" s="76" t="s">
        <v>53</v>
      </c>
      <c r="AM11" s="77">
        <v>116692922.56999999</v>
      </c>
      <c r="AN11" s="89">
        <v>0</v>
      </c>
      <c r="AO11" s="102" t="s">
        <v>161</v>
      </c>
      <c r="AP11" s="102">
        <v>116692922.56999999</v>
      </c>
      <c r="AQ11" s="102">
        <v>36000000</v>
      </c>
      <c r="AR11" s="58" t="s">
        <v>139</v>
      </c>
    </row>
    <row r="12" spans="2:44" ht="93" x14ac:dyDescent="0.3">
      <c r="B12" s="76"/>
      <c r="C12" s="76"/>
      <c r="D12" s="76"/>
      <c r="E12" s="76"/>
      <c r="F12" s="76"/>
      <c r="G12" s="76"/>
      <c r="H12" s="76"/>
      <c r="I12" s="76"/>
      <c r="J12" s="19" t="s">
        <v>54</v>
      </c>
      <c r="K12" s="3">
        <v>45</v>
      </c>
      <c r="L12" s="13">
        <v>21</v>
      </c>
      <c r="M12" s="70">
        <v>75</v>
      </c>
      <c r="N12" s="11">
        <v>10</v>
      </c>
      <c r="O12" s="15">
        <v>5</v>
      </c>
      <c r="P12" s="15">
        <v>3</v>
      </c>
      <c r="Q12" s="11">
        <f t="shared" si="3"/>
        <v>8</v>
      </c>
      <c r="R12" s="41">
        <f t="shared" si="4"/>
        <v>0.8</v>
      </c>
      <c r="S12" s="42">
        <f t="shared" si="0"/>
        <v>83</v>
      </c>
      <c r="T12" s="44">
        <v>1</v>
      </c>
      <c r="U12" s="80"/>
      <c r="V12" s="85"/>
      <c r="W12" s="88"/>
      <c r="X12" s="20" t="s">
        <v>102</v>
      </c>
      <c r="Y12" s="36">
        <v>10</v>
      </c>
      <c r="Z12" s="4" t="s">
        <v>55</v>
      </c>
      <c r="AA12" s="14">
        <v>5</v>
      </c>
      <c r="AB12" s="14">
        <v>3</v>
      </c>
      <c r="AC12" s="14">
        <f t="shared" si="1"/>
        <v>8</v>
      </c>
      <c r="AD12" s="67">
        <f t="shared" si="5"/>
        <v>0.8</v>
      </c>
      <c r="AE12" s="80"/>
      <c r="AF12" s="28">
        <v>160</v>
      </c>
      <c r="AG12" s="96"/>
      <c r="AH12" s="90"/>
      <c r="AI12" s="76"/>
      <c r="AJ12" s="87"/>
      <c r="AK12" s="85"/>
      <c r="AL12" s="76"/>
      <c r="AM12" s="77"/>
      <c r="AN12" s="89"/>
      <c r="AO12" s="103"/>
      <c r="AP12" s="103"/>
      <c r="AQ12" s="103"/>
      <c r="AR12" s="59" t="s">
        <v>140</v>
      </c>
    </row>
    <row r="13" spans="2:44" ht="122.5" customHeight="1" x14ac:dyDescent="0.3">
      <c r="B13" s="76"/>
      <c r="C13" s="76"/>
      <c r="D13" s="76"/>
      <c r="E13" s="76"/>
      <c r="F13" s="76"/>
      <c r="G13" s="76"/>
      <c r="H13" s="76"/>
      <c r="I13" s="76"/>
      <c r="J13" s="19" t="s">
        <v>56</v>
      </c>
      <c r="K13" s="3">
        <v>11</v>
      </c>
      <c r="L13" s="13">
        <v>3</v>
      </c>
      <c r="M13" s="70">
        <v>17</v>
      </c>
      <c r="N13" s="11">
        <v>3</v>
      </c>
      <c r="O13" s="17">
        <v>0</v>
      </c>
      <c r="P13" s="15">
        <v>0</v>
      </c>
      <c r="Q13" s="11">
        <f t="shared" si="3"/>
        <v>0</v>
      </c>
      <c r="R13" s="41">
        <f t="shared" si="4"/>
        <v>0</v>
      </c>
      <c r="S13" s="42">
        <f t="shared" si="0"/>
        <v>17</v>
      </c>
      <c r="T13" s="44">
        <f t="shared" si="2"/>
        <v>1.5454545454545454</v>
      </c>
      <c r="U13" s="81"/>
      <c r="V13" s="85"/>
      <c r="W13" s="88"/>
      <c r="X13" s="20" t="s">
        <v>103</v>
      </c>
      <c r="Y13" s="36">
        <v>3</v>
      </c>
      <c r="Z13" s="4" t="s">
        <v>57</v>
      </c>
      <c r="AA13" s="14">
        <v>0</v>
      </c>
      <c r="AB13" s="14">
        <v>0</v>
      </c>
      <c r="AC13" s="14">
        <f t="shared" si="1"/>
        <v>0</v>
      </c>
      <c r="AD13" s="67">
        <f t="shared" si="5"/>
        <v>0</v>
      </c>
      <c r="AE13" s="81"/>
      <c r="AF13" s="28">
        <v>0</v>
      </c>
      <c r="AG13" s="96"/>
      <c r="AH13" s="90"/>
      <c r="AI13" s="76"/>
      <c r="AJ13" s="87"/>
      <c r="AK13" s="85"/>
      <c r="AL13" s="76"/>
      <c r="AM13" s="77"/>
      <c r="AN13" s="89"/>
      <c r="AO13" s="104"/>
      <c r="AP13" s="104"/>
      <c r="AQ13" s="104"/>
      <c r="AR13" s="59" t="s">
        <v>117</v>
      </c>
    </row>
    <row r="14" spans="2:44" ht="108.5" x14ac:dyDescent="0.3">
      <c r="B14" s="76"/>
      <c r="C14" s="76"/>
      <c r="D14" s="76"/>
      <c r="E14" s="76"/>
      <c r="F14" s="76"/>
      <c r="G14" s="76"/>
      <c r="H14" s="76"/>
      <c r="I14" s="76" t="s">
        <v>58</v>
      </c>
      <c r="J14" s="19" t="s">
        <v>59</v>
      </c>
      <c r="K14" s="3">
        <v>23</v>
      </c>
      <c r="L14" s="13">
        <v>7</v>
      </c>
      <c r="M14" s="70">
        <v>1</v>
      </c>
      <c r="N14" s="11" t="s">
        <v>36</v>
      </c>
      <c r="O14" s="17" t="s">
        <v>152</v>
      </c>
      <c r="P14" s="17" t="s">
        <v>152</v>
      </c>
      <c r="Q14" s="11" t="s">
        <v>152</v>
      </c>
      <c r="R14" s="41" t="s">
        <v>152</v>
      </c>
      <c r="S14" s="42">
        <f>+M14</f>
        <v>1</v>
      </c>
      <c r="T14" s="44">
        <f t="shared" si="2"/>
        <v>4.3478260869565216E-2</v>
      </c>
      <c r="U14" s="79">
        <f>AVERAGE(T14:T16)</f>
        <v>0.44043491691565112</v>
      </c>
      <c r="V14" s="76" t="s">
        <v>60</v>
      </c>
      <c r="W14" s="88">
        <v>2018130010171</v>
      </c>
      <c r="X14" s="60" t="s">
        <v>36</v>
      </c>
      <c r="Y14" s="2" t="s">
        <v>36</v>
      </c>
      <c r="Z14" s="4" t="s">
        <v>61</v>
      </c>
      <c r="AA14" s="14" t="s">
        <v>152</v>
      </c>
      <c r="AB14" s="14" t="s">
        <v>152</v>
      </c>
      <c r="AC14" s="14" t="s">
        <v>152</v>
      </c>
      <c r="AD14" s="14" t="s">
        <v>152</v>
      </c>
      <c r="AE14" s="82">
        <f>AVERAGE(AD15,AD16)</f>
        <v>0.50143333333333329</v>
      </c>
      <c r="AF14" s="28">
        <v>0</v>
      </c>
      <c r="AG14" s="96"/>
      <c r="AH14" s="90"/>
      <c r="AI14" s="76" t="s">
        <v>62</v>
      </c>
      <c r="AJ14" s="87">
        <v>175039383.86000001</v>
      </c>
      <c r="AK14" s="94" t="s">
        <v>114</v>
      </c>
      <c r="AL14" s="76" t="s">
        <v>53</v>
      </c>
      <c r="AM14" s="77">
        <v>175039383.86000001</v>
      </c>
      <c r="AN14" s="89">
        <v>0</v>
      </c>
      <c r="AO14" s="102" t="s">
        <v>162</v>
      </c>
      <c r="AP14" s="102">
        <v>175039383.86000001</v>
      </c>
      <c r="AQ14" s="102">
        <v>51400000</v>
      </c>
      <c r="AR14" s="54" t="s">
        <v>63</v>
      </c>
    </row>
    <row r="15" spans="2:44" ht="93" x14ac:dyDescent="0.3">
      <c r="B15" s="76"/>
      <c r="C15" s="76"/>
      <c r="D15" s="76"/>
      <c r="E15" s="76"/>
      <c r="F15" s="76"/>
      <c r="G15" s="76"/>
      <c r="H15" s="76"/>
      <c r="I15" s="76"/>
      <c r="J15" s="19" t="s">
        <v>64</v>
      </c>
      <c r="K15" s="3">
        <v>338</v>
      </c>
      <c r="L15" s="21">
        <v>245</v>
      </c>
      <c r="M15" s="70">
        <v>2993</v>
      </c>
      <c r="N15" s="11">
        <v>80</v>
      </c>
      <c r="O15" s="15">
        <v>34</v>
      </c>
      <c r="P15" s="15">
        <v>91</v>
      </c>
      <c r="Q15" s="11">
        <f t="shared" si="3"/>
        <v>125</v>
      </c>
      <c r="R15" s="41">
        <v>1</v>
      </c>
      <c r="S15" s="42">
        <f t="shared" si="0"/>
        <v>3118</v>
      </c>
      <c r="T15" s="44">
        <v>1</v>
      </c>
      <c r="U15" s="80"/>
      <c r="V15" s="85"/>
      <c r="W15" s="88"/>
      <c r="X15" s="16" t="s">
        <v>105</v>
      </c>
      <c r="Y15" s="2">
        <v>80</v>
      </c>
      <c r="Z15" s="4" t="s">
        <v>65</v>
      </c>
      <c r="AA15" s="14">
        <v>34</v>
      </c>
      <c r="AB15" s="14">
        <v>91</v>
      </c>
      <c r="AC15" s="14">
        <f t="shared" si="1"/>
        <v>125</v>
      </c>
      <c r="AD15" s="67">
        <v>1</v>
      </c>
      <c r="AE15" s="83"/>
      <c r="AF15" s="28">
        <v>125</v>
      </c>
      <c r="AG15" s="96"/>
      <c r="AH15" s="90"/>
      <c r="AI15" s="76"/>
      <c r="AJ15" s="87"/>
      <c r="AK15" s="94"/>
      <c r="AL15" s="76"/>
      <c r="AM15" s="77"/>
      <c r="AN15" s="89"/>
      <c r="AO15" s="103"/>
      <c r="AP15" s="103"/>
      <c r="AQ15" s="103"/>
      <c r="AR15" s="52" t="s">
        <v>127</v>
      </c>
    </row>
    <row r="16" spans="2:44" ht="125.5" customHeight="1" x14ac:dyDescent="0.3">
      <c r="B16" s="76"/>
      <c r="C16" s="76"/>
      <c r="D16" s="76"/>
      <c r="E16" s="76"/>
      <c r="F16" s="76"/>
      <c r="G16" s="76"/>
      <c r="H16" s="76"/>
      <c r="I16" s="76"/>
      <c r="J16" s="4" t="s">
        <v>66</v>
      </c>
      <c r="K16" s="55">
        <v>1402.8</v>
      </c>
      <c r="L16" s="13">
        <v>1252.8</v>
      </c>
      <c r="M16" s="70">
        <v>389.30500000000001</v>
      </c>
      <c r="N16" s="11">
        <v>150</v>
      </c>
      <c r="O16" s="17">
        <v>0.25</v>
      </c>
      <c r="P16" s="15">
        <v>0.18</v>
      </c>
      <c r="Q16" s="11">
        <f t="shared" si="3"/>
        <v>0.43</v>
      </c>
      <c r="R16" s="41">
        <f t="shared" si="4"/>
        <v>2.8666666666666667E-3</v>
      </c>
      <c r="S16" s="42">
        <f t="shared" si="0"/>
        <v>389.73500000000001</v>
      </c>
      <c r="T16" s="44">
        <f t="shared" si="2"/>
        <v>0.27782648987738812</v>
      </c>
      <c r="U16" s="81"/>
      <c r="V16" s="85"/>
      <c r="W16" s="88"/>
      <c r="X16" s="24" t="s">
        <v>106</v>
      </c>
      <c r="Y16" s="2">
        <v>150</v>
      </c>
      <c r="Z16" s="4" t="s">
        <v>67</v>
      </c>
      <c r="AA16" s="14">
        <v>0.25</v>
      </c>
      <c r="AB16" s="14">
        <v>0.18</v>
      </c>
      <c r="AC16" s="14">
        <f t="shared" si="1"/>
        <v>0.43</v>
      </c>
      <c r="AD16" s="67">
        <f t="shared" si="5"/>
        <v>2.8666666666666667E-3</v>
      </c>
      <c r="AE16" s="84"/>
      <c r="AF16" s="28">
        <v>0</v>
      </c>
      <c r="AG16" s="96"/>
      <c r="AH16" s="90"/>
      <c r="AI16" s="76"/>
      <c r="AJ16" s="87"/>
      <c r="AK16" s="94"/>
      <c r="AL16" s="76"/>
      <c r="AM16" s="77"/>
      <c r="AN16" s="89"/>
      <c r="AO16" s="104"/>
      <c r="AP16" s="104"/>
      <c r="AQ16" s="104"/>
      <c r="AR16" s="61" t="s">
        <v>128</v>
      </c>
    </row>
    <row r="17" spans="2:44" ht="88.4" customHeight="1" x14ac:dyDescent="0.3">
      <c r="B17" s="76" t="s">
        <v>21</v>
      </c>
      <c r="C17" s="76" t="s">
        <v>22</v>
      </c>
      <c r="D17" s="91" t="s">
        <v>68</v>
      </c>
      <c r="E17" s="91" t="s">
        <v>69</v>
      </c>
      <c r="F17" s="91" t="s">
        <v>70</v>
      </c>
      <c r="G17" s="91" t="s">
        <v>71</v>
      </c>
      <c r="H17" s="91" t="s">
        <v>72</v>
      </c>
      <c r="I17" s="91" t="s">
        <v>73</v>
      </c>
      <c r="J17" s="22" t="s">
        <v>74</v>
      </c>
      <c r="K17" s="26">
        <v>2</v>
      </c>
      <c r="L17" s="26">
        <v>0</v>
      </c>
      <c r="M17" s="70">
        <v>0</v>
      </c>
      <c r="N17" s="11" t="s">
        <v>36</v>
      </c>
      <c r="O17" s="17" t="s">
        <v>152</v>
      </c>
      <c r="P17" s="17" t="s">
        <v>152</v>
      </c>
      <c r="Q17" s="11" t="s">
        <v>152</v>
      </c>
      <c r="R17" s="41" t="s">
        <v>152</v>
      </c>
      <c r="S17" s="42">
        <f>+M17</f>
        <v>0</v>
      </c>
      <c r="T17" s="44">
        <f t="shared" si="2"/>
        <v>0</v>
      </c>
      <c r="U17" s="79">
        <f>AVERAGE(T17:T24)</f>
        <v>0.33721124999999996</v>
      </c>
      <c r="V17" s="97" t="s">
        <v>142</v>
      </c>
      <c r="W17" s="86">
        <v>2018130010185</v>
      </c>
      <c r="X17" s="60" t="s">
        <v>36</v>
      </c>
      <c r="Y17" s="2" t="s">
        <v>36</v>
      </c>
      <c r="Z17" s="25" t="s">
        <v>75</v>
      </c>
      <c r="AA17" s="14" t="s">
        <v>152</v>
      </c>
      <c r="AB17" s="14" t="s">
        <v>152</v>
      </c>
      <c r="AC17" s="14" t="s">
        <v>152</v>
      </c>
      <c r="AD17" s="14" t="s">
        <v>152</v>
      </c>
      <c r="AE17" s="82">
        <f>AVERAGE(AD18,AD19,AD20,AD21,AD22)</f>
        <v>0.29428571428571432</v>
      </c>
      <c r="AF17" s="28">
        <v>0</v>
      </c>
      <c r="AG17" s="96"/>
      <c r="AH17" s="90"/>
      <c r="AI17" s="91" t="s">
        <v>96</v>
      </c>
      <c r="AJ17" s="87">
        <v>360000</v>
      </c>
      <c r="AK17" s="95" t="s">
        <v>73</v>
      </c>
      <c r="AL17" s="76" t="s">
        <v>53</v>
      </c>
      <c r="AM17" s="78">
        <v>175039383.86000001</v>
      </c>
      <c r="AN17" s="93">
        <v>0</v>
      </c>
      <c r="AO17" s="105" t="s">
        <v>163</v>
      </c>
      <c r="AP17" s="105">
        <v>54000000</v>
      </c>
      <c r="AQ17" s="105">
        <v>24000000</v>
      </c>
      <c r="AR17" s="58" t="s">
        <v>76</v>
      </c>
    </row>
    <row r="18" spans="2:44" ht="172.4" customHeight="1" x14ac:dyDescent="0.3">
      <c r="B18" s="76"/>
      <c r="C18" s="76"/>
      <c r="D18" s="91"/>
      <c r="E18" s="91"/>
      <c r="F18" s="91"/>
      <c r="G18" s="91"/>
      <c r="H18" s="91"/>
      <c r="I18" s="91"/>
      <c r="J18" s="22" t="s">
        <v>77</v>
      </c>
      <c r="K18" s="23">
        <v>50000</v>
      </c>
      <c r="L18" s="23">
        <v>3500</v>
      </c>
      <c r="M18" s="70">
        <v>3317</v>
      </c>
      <c r="N18" s="11">
        <v>350</v>
      </c>
      <c r="O18" s="15">
        <v>8</v>
      </c>
      <c r="P18" s="15">
        <v>122</v>
      </c>
      <c r="Q18" s="11">
        <f t="shared" si="3"/>
        <v>130</v>
      </c>
      <c r="R18" s="41">
        <f t="shared" si="4"/>
        <v>0.37142857142857144</v>
      </c>
      <c r="S18" s="42">
        <f t="shared" si="0"/>
        <v>3447</v>
      </c>
      <c r="T18" s="44">
        <f t="shared" si="2"/>
        <v>6.8940000000000001E-2</v>
      </c>
      <c r="U18" s="80"/>
      <c r="V18" s="97"/>
      <c r="W18" s="86"/>
      <c r="X18" s="24" t="s">
        <v>107</v>
      </c>
      <c r="Y18" s="2">
        <v>350</v>
      </c>
      <c r="Z18" s="25" t="s">
        <v>78</v>
      </c>
      <c r="AA18" s="14">
        <v>8</v>
      </c>
      <c r="AB18" s="14">
        <v>122</v>
      </c>
      <c r="AC18" s="14">
        <f t="shared" si="1"/>
        <v>130</v>
      </c>
      <c r="AD18" s="67">
        <f t="shared" si="5"/>
        <v>0.37142857142857144</v>
      </c>
      <c r="AE18" s="83"/>
      <c r="AF18" s="28">
        <v>8</v>
      </c>
      <c r="AG18" s="96"/>
      <c r="AH18" s="90"/>
      <c r="AI18" s="91"/>
      <c r="AJ18" s="87"/>
      <c r="AK18" s="95"/>
      <c r="AL18" s="76"/>
      <c r="AM18" s="78"/>
      <c r="AN18" s="93"/>
      <c r="AO18" s="106"/>
      <c r="AP18" s="106"/>
      <c r="AQ18" s="106"/>
      <c r="AR18" s="62" t="s">
        <v>123</v>
      </c>
    </row>
    <row r="19" spans="2:44" ht="77.25" customHeight="1" x14ac:dyDescent="0.3">
      <c r="B19" s="76"/>
      <c r="C19" s="76"/>
      <c r="D19" s="91"/>
      <c r="E19" s="91"/>
      <c r="F19" s="91"/>
      <c r="G19" s="91"/>
      <c r="H19" s="91"/>
      <c r="I19" s="91"/>
      <c r="J19" s="22" t="s">
        <v>79</v>
      </c>
      <c r="K19" s="26">
        <v>120</v>
      </c>
      <c r="L19" s="26">
        <v>120</v>
      </c>
      <c r="M19" s="70">
        <v>120</v>
      </c>
      <c r="N19" s="11">
        <v>120</v>
      </c>
      <c r="O19" s="15">
        <v>120</v>
      </c>
      <c r="P19" s="15">
        <v>120</v>
      </c>
      <c r="Q19" s="11">
        <f>+P19</f>
        <v>120</v>
      </c>
      <c r="R19" s="41">
        <f t="shared" si="4"/>
        <v>1</v>
      </c>
      <c r="S19" s="42">
        <f>+Q19</f>
        <v>120</v>
      </c>
      <c r="T19" s="44">
        <f t="shared" si="2"/>
        <v>1</v>
      </c>
      <c r="U19" s="80"/>
      <c r="V19" s="97"/>
      <c r="W19" s="86"/>
      <c r="X19" s="24" t="s">
        <v>79</v>
      </c>
      <c r="Y19" s="37">
        <v>120</v>
      </c>
      <c r="Z19" s="25" t="s">
        <v>80</v>
      </c>
      <c r="AA19" s="14">
        <v>120</v>
      </c>
      <c r="AB19" s="14">
        <v>120</v>
      </c>
      <c r="AC19" s="14">
        <f>+AB19</f>
        <v>120</v>
      </c>
      <c r="AD19" s="67">
        <f t="shared" si="5"/>
        <v>1</v>
      </c>
      <c r="AE19" s="83"/>
      <c r="AF19" s="28">
        <v>120</v>
      </c>
      <c r="AG19" s="96"/>
      <c r="AH19" s="90"/>
      <c r="AI19" s="91"/>
      <c r="AJ19" s="87"/>
      <c r="AK19" s="95"/>
      <c r="AL19" s="76"/>
      <c r="AM19" s="78"/>
      <c r="AN19" s="93"/>
      <c r="AO19" s="106"/>
      <c r="AP19" s="106"/>
      <c r="AQ19" s="106"/>
      <c r="AR19" s="52" t="s">
        <v>124</v>
      </c>
    </row>
    <row r="20" spans="2:44" ht="62" x14ac:dyDescent="0.3">
      <c r="B20" s="76"/>
      <c r="C20" s="76"/>
      <c r="D20" s="91"/>
      <c r="E20" s="91"/>
      <c r="F20" s="91"/>
      <c r="G20" s="91"/>
      <c r="H20" s="91"/>
      <c r="I20" s="91"/>
      <c r="J20" s="22" t="s">
        <v>81</v>
      </c>
      <c r="K20" s="26">
        <v>800</v>
      </c>
      <c r="L20" s="26">
        <v>80</v>
      </c>
      <c r="M20" s="70">
        <v>19</v>
      </c>
      <c r="N20" s="11">
        <v>200</v>
      </c>
      <c r="O20" s="17">
        <v>0</v>
      </c>
      <c r="P20" s="17">
        <v>0</v>
      </c>
      <c r="Q20" s="11">
        <f t="shared" si="3"/>
        <v>0</v>
      </c>
      <c r="R20" s="41">
        <f t="shared" si="4"/>
        <v>0</v>
      </c>
      <c r="S20" s="42">
        <f t="shared" si="0"/>
        <v>19</v>
      </c>
      <c r="T20" s="44">
        <f t="shared" si="2"/>
        <v>2.375E-2</v>
      </c>
      <c r="U20" s="80"/>
      <c r="V20" s="97"/>
      <c r="W20" s="86"/>
      <c r="X20" s="24" t="s">
        <v>82</v>
      </c>
      <c r="Y20" s="2">
        <v>200</v>
      </c>
      <c r="Z20" s="25" t="s">
        <v>83</v>
      </c>
      <c r="AA20" s="14">
        <v>0</v>
      </c>
      <c r="AB20" s="14">
        <v>0</v>
      </c>
      <c r="AC20" s="14">
        <f t="shared" si="1"/>
        <v>0</v>
      </c>
      <c r="AD20" s="67">
        <f t="shared" si="5"/>
        <v>0</v>
      </c>
      <c r="AE20" s="83"/>
      <c r="AF20" s="28">
        <v>0</v>
      </c>
      <c r="AG20" s="96"/>
      <c r="AH20" s="90"/>
      <c r="AI20" s="91"/>
      <c r="AJ20" s="87"/>
      <c r="AK20" s="95"/>
      <c r="AL20" s="76"/>
      <c r="AM20" s="78"/>
      <c r="AN20" s="93"/>
      <c r="AO20" s="106"/>
      <c r="AP20" s="106"/>
      <c r="AQ20" s="106"/>
      <c r="AR20" s="63" t="s">
        <v>125</v>
      </c>
    </row>
    <row r="21" spans="2:44" ht="73.400000000000006" customHeight="1" x14ac:dyDescent="0.3">
      <c r="B21" s="76"/>
      <c r="C21" s="76"/>
      <c r="D21" s="91"/>
      <c r="E21" s="91"/>
      <c r="F21" s="91"/>
      <c r="G21" s="91"/>
      <c r="H21" s="91"/>
      <c r="I21" s="91"/>
      <c r="J21" s="22" t="s">
        <v>84</v>
      </c>
      <c r="K21" s="26">
        <v>80</v>
      </c>
      <c r="L21" s="26" t="s">
        <v>85</v>
      </c>
      <c r="M21" s="70">
        <v>84</v>
      </c>
      <c r="N21" s="73">
        <v>20</v>
      </c>
      <c r="O21" s="27">
        <v>1</v>
      </c>
      <c r="P21" s="27">
        <v>1</v>
      </c>
      <c r="Q21" s="11">
        <f t="shared" si="3"/>
        <v>2</v>
      </c>
      <c r="R21" s="41">
        <f t="shared" si="4"/>
        <v>0.1</v>
      </c>
      <c r="S21" s="42">
        <f t="shared" si="0"/>
        <v>86</v>
      </c>
      <c r="T21" s="44">
        <f t="shared" si="2"/>
        <v>1.075</v>
      </c>
      <c r="U21" s="80"/>
      <c r="V21" s="97"/>
      <c r="W21" s="86"/>
      <c r="X21" s="24" t="s">
        <v>86</v>
      </c>
      <c r="Y21" s="38">
        <v>20</v>
      </c>
      <c r="Z21" s="25" t="s">
        <v>87</v>
      </c>
      <c r="AA21" s="28">
        <v>1</v>
      </c>
      <c r="AB21" s="28">
        <v>1</v>
      </c>
      <c r="AC21" s="14">
        <f t="shared" si="1"/>
        <v>2</v>
      </c>
      <c r="AD21" s="67">
        <f t="shared" si="5"/>
        <v>0.1</v>
      </c>
      <c r="AE21" s="83"/>
      <c r="AF21" s="28">
        <v>20</v>
      </c>
      <c r="AG21" s="96"/>
      <c r="AH21" s="90"/>
      <c r="AI21" s="91"/>
      <c r="AJ21" s="87"/>
      <c r="AK21" s="95"/>
      <c r="AL21" s="76"/>
      <c r="AM21" s="78"/>
      <c r="AN21" s="93"/>
      <c r="AO21" s="106"/>
      <c r="AP21" s="106"/>
      <c r="AQ21" s="106"/>
      <c r="AR21" s="53" t="s">
        <v>126</v>
      </c>
    </row>
    <row r="22" spans="2:44" ht="93" x14ac:dyDescent="0.3">
      <c r="B22" s="76"/>
      <c r="C22" s="76"/>
      <c r="D22" s="91"/>
      <c r="E22" s="91"/>
      <c r="F22" s="91"/>
      <c r="G22" s="91"/>
      <c r="H22" s="91"/>
      <c r="I22" s="91"/>
      <c r="J22" s="29" t="s">
        <v>88</v>
      </c>
      <c r="K22" s="64">
        <v>1</v>
      </c>
      <c r="L22" s="30">
        <v>0</v>
      </c>
      <c r="M22" s="70">
        <v>0.53</v>
      </c>
      <c r="N22" s="74">
        <v>0.33</v>
      </c>
      <c r="O22" s="17">
        <v>0</v>
      </c>
      <c r="P22" s="17">
        <v>0</v>
      </c>
      <c r="Q22" s="11">
        <f t="shared" si="3"/>
        <v>0</v>
      </c>
      <c r="R22" s="41">
        <f t="shared" si="4"/>
        <v>0</v>
      </c>
      <c r="S22" s="42">
        <f t="shared" si="0"/>
        <v>0.53</v>
      </c>
      <c r="T22" s="44">
        <f t="shared" si="2"/>
        <v>0.53</v>
      </c>
      <c r="U22" s="80"/>
      <c r="V22" s="97"/>
      <c r="W22" s="86"/>
      <c r="X22" s="16" t="s">
        <v>109</v>
      </c>
      <c r="Y22" s="31">
        <v>0.33</v>
      </c>
      <c r="Z22" s="29" t="s">
        <v>89</v>
      </c>
      <c r="AA22" s="14">
        <v>0</v>
      </c>
      <c r="AB22" s="14">
        <v>0</v>
      </c>
      <c r="AC22" s="14">
        <f t="shared" si="1"/>
        <v>0</v>
      </c>
      <c r="AD22" s="67">
        <f t="shared" si="5"/>
        <v>0</v>
      </c>
      <c r="AE22" s="83"/>
      <c r="AF22" s="28">
        <v>0</v>
      </c>
      <c r="AG22" s="96"/>
      <c r="AH22" s="90"/>
      <c r="AI22" s="91"/>
      <c r="AJ22" s="87"/>
      <c r="AK22" s="95"/>
      <c r="AL22" s="76"/>
      <c r="AM22" s="78"/>
      <c r="AN22" s="93"/>
      <c r="AO22" s="106"/>
      <c r="AP22" s="106"/>
      <c r="AQ22" s="106"/>
      <c r="AR22" s="58" t="s">
        <v>118</v>
      </c>
    </row>
    <row r="23" spans="2:44" ht="62" x14ac:dyDescent="0.3">
      <c r="B23" s="76"/>
      <c r="C23" s="76"/>
      <c r="D23" s="91"/>
      <c r="E23" s="91"/>
      <c r="F23" s="91"/>
      <c r="G23" s="91"/>
      <c r="H23" s="91"/>
      <c r="I23" s="91"/>
      <c r="J23" s="29" t="s">
        <v>90</v>
      </c>
      <c r="K23" s="64">
        <v>1</v>
      </c>
      <c r="L23" s="30">
        <v>0</v>
      </c>
      <c r="M23" s="70">
        <v>0</v>
      </c>
      <c r="N23" s="11" t="s">
        <v>36</v>
      </c>
      <c r="O23" s="17" t="s">
        <v>152</v>
      </c>
      <c r="P23" s="17" t="s">
        <v>152</v>
      </c>
      <c r="Q23" s="11" t="s">
        <v>152</v>
      </c>
      <c r="R23" s="41" t="s">
        <v>152</v>
      </c>
      <c r="S23" s="42">
        <f>+M23</f>
        <v>0</v>
      </c>
      <c r="T23" s="44">
        <f t="shared" si="2"/>
        <v>0</v>
      </c>
      <c r="U23" s="80"/>
      <c r="V23" s="97"/>
      <c r="W23" s="86"/>
      <c r="X23" s="24" t="s">
        <v>108</v>
      </c>
      <c r="Y23" s="39" t="s">
        <v>36</v>
      </c>
      <c r="Z23" s="29" t="s">
        <v>91</v>
      </c>
      <c r="AA23" s="14" t="s">
        <v>152</v>
      </c>
      <c r="AB23" s="14" t="s">
        <v>152</v>
      </c>
      <c r="AC23" s="14" t="s">
        <v>152</v>
      </c>
      <c r="AD23" s="14" t="s">
        <v>152</v>
      </c>
      <c r="AE23" s="83"/>
      <c r="AF23" s="28">
        <v>0</v>
      </c>
      <c r="AG23" s="96"/>
      <c r="AH23" s="90"/>
      <c r="AI23" s="91"/>
      <c r="AJ23" s="87"/>
      <c r="AK23" s="95"/>
      <c r="AL23" s="76"/>
      <c r="AM23" s="78"/>
      <c r="AN23" s="93"/>
      <c r="AO23" s="106"/>
      <c r="AP23" s="106"/>
      <c r="AQ23" s="106"/>
      <c r="AR23" s="63" t="s">
        <v>92</v>
      </c>
    </row>
    <row r="24" spans="2:44" ht="108.5" x14ac:dyDescent="0.3">
      <c r="B24" s="76"/>
      <c r="C24" s="76"/>
      <c r="D24" s="91"/>
      <c r="E24" s="91"/>
      <c r="F24" s="91"/>
      <c r="G24" s="91"/>
      <c r="H24" s="91"/>
      <c r="I24" s="91"/>
      <c r="J24" s="29" t="s">
        <v>93</v>
      </c>
      <c r="K24" s="64">
        <v>1</v>
      </c>
      <c r="L24" s="30">
        <v>0</v>
      </c>
      <c r="M24" s="70">
        <v>0</v>
      </c>
      <c r="N24" s="11" t="s">
        <v>36</v>
      </c>
      <c r="O24" s="17" t="s">
        <v>152</v>
      </c>
      <c r="P24" s="17" t="s">
        <v>152</v>
      </c>
      <c r="Q24" s="11" t="s">
        <v>152</v>
      </c>
      <c r="R24" s="41" t="s">
        <v>152</v>
      </c>
      <c r="S24" s="42">
        <f>+M24</f>
        <v>0</v>
      </c>
      <c r="T24" s="44">
        <f t="shared" si="2"/>
        <v>0</v>
      </c>
      <c r="U24" s="81"/>
      <c r="V24" s="97"/>
      <c r="W24" s="86"/>
      <c r="X24" s="24" t="s">
        <v>94</v>
      </c>
      <c r="Y24" s="2" t="s">
        <v>36</v>
      </c>
      <c r="Z24" s="29" t="s">
        <v>94</v>
      </c>
      <c r="AA24" s="14" t="s">
        <v>152</v>
      </c>
      <c r="AB24" s="14" t="s">
        <v>152</v>
      </c>
      <c r="AC24" s="14" t="s">
        <v>152</v>
      </c>
      <c r="AD24" s="14" t="s">
        <v>152</v>
      </c>
      <c r="AE24" s="84"/>
      <c r="AF24" s="28">
        <v>0</v>
      </c>
      <c r="AG24" s="96"/>
      <c r="AH24" s="90"/>
      <c r="AI24" s="91"/>
      <c r="AJ24" s="87"/>
      <c r="AK24" s="95"/>
      <c r="AL24" s="76"/>
      <c r="AM24" s="78"/>
      <c r="AN24" s="93"/>
      <c r="AO24" s="107"/>
      <c r="AP24" s="107"/>
      <c r="AQ24" s="107"/>
      <c r="AR24" s="59" t="s">
        <v>95</v>
      </c>
    </row>
    <row r="26" spans="2:44" ht="66.75" customHeight="1" x14ac:dyDescent="0.3">
      <c r="P26" s="75" t="s">
        <v>153</v>
      </c>
      <c r="Q26" s="75"/>
      <c r="R26" s="66">
        <f>AVERAGE(R5:R24)</f>
        <v>0.41363312736670338</v>
      </c>
      <c r="AC26" s="75" t="s">
        <v>158</v>
      </c>
      <c r="AD26" s="75"/>
      <c r="AE26" s="68">
        <f>AVERAGE(AE5:AE24)</f>
        <v>0.41028093582866826</v>
      </c>
    </row>
    <row r="28" spans="2:44" ht="86.25" customHeight="1" x14ac:dyDescent="0.3">
      <c r="S28" s="75" t="s">
        <v>154</v>
      </c>
      <c r="T28" s="75"/>
      <c r="U28" s="65">
        <f>AVERAGE(U5:U24)</f>
        <v>0.6585810309523602</v>
      </c>
      <c r="AN28" s="100" t="s">
        <v>164</v>
      </c>
      <c r="AO28" s="100"/>
      <c r="AP28" s="69">
        <f>SUM(AP5:AP24)</f>
        <v>666637843.50999999</v>
      </c>
      <c r="AQ28" s="69">
        <f>SUM(AQ5:AQ24)</f>
        <v>153800000</v>
      </c>
    </row>
    <row r="29" spans="2:44" ht="52.5" customHeight="1" x14ac:dyDescent="0.3">
      <c r="AN29" s="100"/>
      <c r="AO29" s="100"/>
      <c r="AP29" s="101">
        <f>+AQ28/AP28</f>
        <v>0.23070997468461735</v>
      </c>
      <c r="AQ29" s="101"/>
    </row>
  </sheetData>
  <mergeCells count="92">
    <mergeCell ref="AQ17:AQ24"/>
    <mergeCell ref="AN28:AO29"/>
    <mergeCell ref="AP29:AQ29"/>
    <mergeCell ref="AO5:AO8"/>
    <mergeCell ref="AP5:AP8"/>
    <mergeCell ref="AQ5:AQ8"/>
    <mergeCell ref="AO9:AO10"/>
    <mergeCell ref="AP9:AP10"/>
    <mergeCell ref="AQ9:AQ10"/>
    <mergeCell ref="AQ11:AQ13"/>
    <mergeCell ref="AP11:AP13"/>
    <mergeCell ref="AO11:AO13"/>
    <mergeCell ref="AO14:AO16"/>
    <mergeCell ref="AP14:AP16"/>
    <mergeCell ref="AQ14:AQ16"/>
    <mergeCell ref="AO17:AO24"/>
    <mergeCell ref="AP17:AP24"/>
    <mergeCell ref="P26:Q26"/>
    <mergeCell ref="U5:U8"/>
    <mergeCell ref="U9:U10"/>
    <mergeCell ref="U11:U13"/>
    <mergeCell ref="U14:U16"/>
    <mergeCell ref="U17:U24"/>
    <mergeCell ref="S28:T28"/>
    <mergeCell ref="AN9:AN10"/>
    <mergeCell ref="AL14:AL16"/>
    <mergeCell ref="AM14:AM16"/>
    <mergeCell ref="AN14:AN16"/>
    <mergeCell ref="AL9:AL10"/>
    <mergeCell ref="AG5:AG24"/>
    <mergeCell ref="AL5:AL8"/>
    <mergeCell ref="AM5:AM8"/>
    <mergeCell ref="AN11:AN13"/>
    <mergeCell ref="W14:W16"/>
    <mergeCell ref="V17:V24"/>
    <mergeCell ref="W11:W13"/>
    <mergeCell ref="W5:W8"/>
    <mergeCell ref="AI5:AI8"/>
    <mergeCell ref="AJ5:AJ8"/>
    <mergeCell ref="B2:AR2"/>
    <mergeCell ref="AN17:AN24"/>
    <mergeCell ref="B17:B24"/>
    <mergeCell ref="C17:C24"/>
    <mergeCell ref="D17:D24"/>
    <mergeCell ref="E17:E24"/>
    <mergeCell ref="F17:F24"/>
    <mergeCell ref="G17:G24"/>
    <mergeCell ref="AI14:AI16"/>
    <mergeCell ref="AJ14:AJ16"/>
    <mergeCell ref="AK14:AK16"/>
    <mergeCell ref="AI17:AI24"/>
    <mergeCell ref="AJ17:AJ24"/>
    <mergeCell ref="AK17:AK24"/>
    <mergeCell ref="B5:B16"/>
    <mergeCell ref="C5:C16"/>
    <mergeCell ref="D5:D16"/>
    <mergeCell ref="E5:E16"/>
    <mergeCell ref="F5:F16"/>
    <mergeCell ref="AN5:AN8"/>
    <mergeCell ref="V14:V16"/>
    <mergeCell ref="AH5:AH24"/>
    <mergeCell ref="AM9:AM10"/>
    <mergeCell ref="G5:G16"/>
    <mergeCell ref="H5:H16"/>
    <mergeCell ref="I5:I8"/>
    <mergeCell ref="V5:V8"/>
    <mergeCell ref="I11:I13"/>
    <mergeCell ref="V11:V13"/>
    <mergeCell ref="I14:I16"/>
    <mergeCell ref="H17:H24"/>
    <mergeCell ref="I17:I24"/>
    <mergeCell ref="I9:I10"/>
    <mergeCell ref="V9:V10"/>
    <mergeCell ref="W9:W10"/>
    <mergeCell ref="AI9:AI10"/>
    <mergeCell ref="AJ9:AJ10"/>
    <mergeCell ref="AK5:AK8"/>
    <mergeCell ref="AK9:AK10"/>
    <mergeCell ref="W17:W24"/>
    <mergeCell ref="AI11:AI13"/>
    <mergeCell ref="AJ11:AJ13"/>
    <mergeCell ref="AK11:AK13"/>
    <mergeCell ref="AE5:AE8"/>
    <mergeCell ref="AE9:AE10"/>
    <mergeCell ref="AE11:AE13"/>
    <mergeCell ref="AE14:AE16"/>
    <mergeCell ref="AE17:AE24"/>
    <mergeCell ref="AC26:AD26"/>
    <mergeCell ref="AL11:AL13"/>
    <mergeCell ref="AM11:AM13"/>
    <mergeCell ref="AL17:AL24"/>
    <mergeCell ref="AM17:AM24"/>
  </mergeCells>
  <pageMargins left="0.7" right="0.7" top="0.75" bottom="0.75" header="0.3" footer="0.3"/>
  <pageSetup orientation="portrait" r:id="rId1"/>
  <ignoredErrors>
    <ignoredError sqref="S7 S14 S17 Q19 S19 AC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E1"/>
  <sheetViews>
    <sheetView zoomScale="58" zoomScaleNormal="58" workbookViewId="0">
      <selection activeCell="H10" sqref="H10"/>
    </sheetView>
  </sheetViews>
  <sheetFormatPr baseColWidth="10" defaultRowHeight="14.5" x14ac:dyDescent="0.35"/>
  <cols>
    <col min="10" max="10" width="16.54296875" customWidth="1"/>
    <col min="11" max="11" width="15.54296875" customWidth="1"/>
    <col min="17" max="18" width="15.453125" customWidth="1"/>
    <col min="19" max="19" width="20.453125" customWidth="1"/>
    <col min="20" max="20" width="31" customWidth="1"/>
    <col min="21" max="21" width="26.1796875" customWidth="1"/>
    <col min="22" max="22" width="13.453125" customWidth="1"/>
    <col min="23" max="23" width="13.81640625" customWidth="1"/>
    <col min="25" max="25" width="15.453125" customWidth="1"/>
    <col min="27" max="27" width="17.54296875" customWidth="1"/>
    <col min="28" max="28" width="18.1796875" customWidth="1"/>
    <col min="29" max="29" width="16.54296875" customWidth="1"/>
    <col min="32" max="32" width="19.453125" customWidth="1"/>
    <col min="33" max="33" width="15" customWidth="1"/>
    <col min="37" max="37" width="14.54296875" customWidth="1"/>
    <col min="38" max="38" width="35.81640625" customWidth="1"/>
  </cols>
  <sheetData>
    <row r="1" spans="31:31" x14ac:dyDescent="0.35">
      <c r="AE1" s="5"/>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A JUNIO 2020.</vt:lpstr>
      <vt:lpstr>dd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roca guerrero</dc:creator>
  <cp:lastModifiedBy>LUZ  MARINA SEVERICHE MONROY</cp:lastModifiedBy>
  <dcterms:created xsi:type="dcterms:W3CDTF">2019-10-09T17:19:40Z</dcterms:created>
  <dcterms:modified xsi:type="dcterms:W3CDTF">2020-07-31T20:03:40Z</dcterms:modified>
</cp:coreProperties>
</file>